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425" windowHeight="7365" tabRatio="743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N16" i="12" l="1"/>
  <c r="N37" i="5" l="1"/>
  <c r="N25" i="5"/>
  <c r="N48" i="5"/>
  <c r="N31" i="5"/>
  <c r="N61" i="5"/>
  <c r="N26" i="5"/>
  <c r="N34" i="5"/>
  <c r="N51" i="5"/>
  <c r="N52" i="5"/>
  <c r="H9" i="18" l="1"/>
  <c r="P60" i="18"/>
  <c r="P58" i="17"/>
  <c r="P59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O21" i="17"/>
  <c r="N21" i="17"/>
  <c r="O20" i="17"/>
  <c r="N20" i="17"/>
  <c r="N19" i="17"/>
  <c r="N16" i="17"/>
  <c r="N11" i="17"/>
  <c r="N15" i="17"/>
  <c r="N17" i="17"/>
  <c r="N13" i="17"/>
  <c r="N14" i="17"/>
  <c r="N12" i="17"/>
  <c r="N18" i="17"/>
  <c r="K9" i="17"/>
  <c r="P16" i="17" s="1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O21" i="16"/>
  <c r="N21" i="16"/>
  <c r="N20" i="16"/>
  <c r="N19" i="16"/>
  <c r="N18" i="16"/>
  <c r="N12" i="16"/>
  <c r="N11" i="16"/>
  <c r="N16" i="16"/>
  <c r="N17" i="16"/>
  <c r="N14" i="16"/>
  <c r="N15" i="16"/>
  <c r="N13" i="16"/>
  <c r="K9" i="16"/>
  <c r="R2" i="16"/>
  <c r="N13" i="15"/>
  <c r="N47" i="15"/>
  <c r="N12" i="15"/>
  <c r="N11" i="15"/>
  <c r="N40" i="15"/>
  <c r="N21" i="15"/>
  <c r="N29" i="15"/>
  <c r="N26" i="15"/>
  <c r="N25" i="15"/>
  <c r="N33" i="15"/>
  <c r="N43" i="15"/>
  <c r="N34" i="15"/>
  <c r="N17" i="15"/>
  <c r="N27" i="15"/>
  <c r="N37" i="15"/>
  <c r="N31" i="15"/>
  <c r="N22" i="15"/>
  <c r="N20" i="15"/>
  <c r="N36" i="15"/>
  <c r="N46" i="15"/>
  <c r="N24" i="15"/>
  <c r="N23" i="15"/>
  <c r="N30" i="15"/>
  <c r="N14" i="15"/>
  <c r="N39" i="15"/>
  <c r="N35" i="15"/>
  <c r="N38" i="15"/>
  <c r="N19" i="15"/>
  <c r="N42" i="15"/>
  <c r="N45" i="15"/>
  <c r="N18" i="15"/>
  <c r="N32" i="15"/>
  <c r="N28" i="15"/>
  <c r="N16" i="15"/>
  <c r="N44" i="15"/>
  <c r="N41" i="15"/>
  <c r="N15" i="15"/>
  <c r="K9" i="15"/>
  <c r="P13" i="15" s="1"/>
  <c r="R2" i="15"/>
  <c r="N40" i="14"/>
  <c r="N45" i="14"/>
  <c r="N19" i="14"/>
  <c r="N48" i="14"/>
  <c r="N39" i="14"/>
  <c r="N47" i="14"/>
  <c r="N15" i="14"/>
  <c r="N14" i="14"/>
  <c r="N18" i="14"/>
  <c r="N32" i="14"/>
  <c r="N20" i="14"/>
  <c r="N28" i="14"/>
  <c r="N43" i="14"/>
  <c r="N27" i="14"/>
  <c r="N30" i="14"/>
  <c r="N53" i="14"/>
  <c r="N51" i="14"/>
  <c r="N26" i="14"/>
  <c r="N36" i="14"/>
  <c r="N31" i="14"/>
  <c r="N16" i="14"/>
  <c r="N17" i="14"/>
  <c r="N11" i="14"/>
  <c r="N12" i="14"/>
  <c r="N37" i="14"/>
  <c r="N13" i="14"/>
  <c r="N41" i="14"/>
  <c r="N38" i="14"/>
  <c r="N29" i="14"/>
  <c r="N21" i="14"/>
  <c r="N50" i="14"/>
  <c r="N22" i="14"/>
  <c r="N24" i="14"/>
  <c r="N44" i="14"/>
  <c r="N35" i="14"/>
  <c r="N46" i="14"/>
  <c r="N49" i="14"/>
  <c r="N33" i="14"/>
  <c r="N23" i="14"/>
  <c r="N34" i="14"/>
  <c r="N25" i="14"/>
  <c r="N52" i="14"/>
  <c r="N42" i="14"/>
  <c r="K9" i="14"/>
  <c r="P40" i="14" s="1"/>
  <c r="R2" i="14"/>
  <c r="N52" i="13"/>
  <c r="N19" i="13"/>
  <c r="N23" i="13"/>
  <c r="N44" i="13"/>
  <c r="N50" i="13"/>
  <c r="N32" i="13"/>
  <c r="N25" i="13"/>
  <c r="N26" i="13"/>
  <c r="N17" i="13"/>
  <c r="N20" i="13"/>
  <c r="N22" i="13"/>
  <c r="N29" i="13"/>
  <c r="N41" i="13"/>
  <c r="N48" i="13"/>
  <c r="N36" i="13"/>
  <c r="N12" i="13"/>
  <c r="N14" i="13"/>
  <c r="N21" i="13"/>
  <c r="N54" i="13"/>
  <c r="N49" i="13"/>
  <c r="N35" i="13"/>
  <c r="N28" i="13"/>
  <c r="N31" i="13"/>
  <c r="N40" i="13"/>
  <c r="N30" i="13"/>
  <c r="N34" i="13"/>
  <c r="N39" i="13"/>
  <c r="N38" i="13"/>
  <c r="N33" i="13"/>
  <c r="N43" i="13"/>
  <c r="N27" i="13"/>
  <c r="N24" i="13"/>
  <c r="N13" i="13"/>
  <c r="N18" i="13"/>
  <c r="N15" i="13"/>
  <c r="N53" i="13"/>
  <c r="N47" i="13"/>
  <c r="N46" i="13"/>
  <c r="N16" i="13"/>
  <c r="N11" i="13"/>
  <c r="N42" i="13"/>
  <c r="N45" i="13"/>
  <c r="N51" i="13"/>
  <c r="N37" i="13"/>
  <c r="K9" i="13"/>
  <c r="P52" i="13" s="1"/>
  <c r="R2" i="13"/>
  <c r="N61" i="12"/>
  <c r="N56" i="12"/>
  <c r="N53" i="12"/>
  <c r="N24" i="12"/>
  <c r="N34" i="12"/>
  <c r="N32" i="12"/>
  <c r="N14" i="12"/>
  <c r="N58" i="12"/>
  <c r="N26" i="12"/>
  <c r="N55" i="12"/>
  <c r="N39" i="12"/>
  <c r="N13" i="12"/>
  <c r="N23" i="12"/>
  <c r="N22" i="12"/>
  <c r="N20" i="12"/>
  <c r="N54" i="12"/>
  <c r="N50" i="12"/>
  <c r="N18" i="12"/>
  <c r="N19" i="12"/>
  <c r="N28" i="12"/>
  <c r="N35" i="12"/>
  <c r="N15" i="12"/>
  <c r="N21" i="12"/>
  <c r="N17" i="12"/>
  <c r="N43" i="12"/>
  <c r="N45" i="12"/>
  <c r="N25" i="12"/>
  <c r="N27" i="12"/>
  <c r="N42" i="12"/>
  <c r="N12" i="12"/>
  <c r="N11" i="12"/>
  <c r="N38" i="12"/>
  <c r="N30" i="12"/>
  <c r="N33" i="12"/>
  <c r="N29" i="12"/>
  <c r="N44" i="12"/>
  <c r="N37" i="12"/>
  <c r="N31" i="12"/>
  <c r="N41" i="12"/>
  <c r="N49" i="12"/>
  <c r="N47" i="12"/>
  <c r="N57" i="12"/>
  <c r="N51" i="12"/>
  <c r="N59" i="12"/>
  <c r="N52" i="12"/>
  <c r="N46" i="12"/>
  <c r="N40" i="12"/>
  <c r="N36" i="12"/>
  <c r="N48" i="12"/>
  <c r="N60" i="12"/>
  <c r="K9" i="12"/>
  <c r="R2" i="12"/>
  <c r="N27" i="5"/>
  <c r="N53" i="5"/>
  <c r="N22" i="5"/>
  <c r="N28" i="5"/>
  <c r="N41" i="5"/>
  <c r="N23" i="5"/>
  <c r="N30" i="5"/>
  <c r="N62" i="5"/>
  <c r="N46" i="5"/>
  <c r="N56" i="5"/>
  <c r="N44" i="5"/>
  <c r="N42" i="5"/>
  <c r="N66" i="5"/>
  <c r="N67" i="5"/>
  <c r="N63" i="5"/>
  <c r="N65" i="5"/>
  <c r="N21" i="5"/>
  <c r="N38" i="5"/>
  <c r="N20" i="5"/>
  <c r="N57" i="5"/>
  <c r="N47" i="5"/>
  <c r="N43" i="5"/>
  <c r="N17" i="5"/>
  <c r="N18" i="5"/>
  <c r="N12" i="5"/>
  <c r="N36" i="5"/>
  <c r="N49" i="5"/>
  <c r="N50" i="5"/>
  <c r="N11" i="5"/>
  <c r="N45" i="5"/>
  <c r="N13" i="5"/>
  <c r="N14" i="5"/>
  <c r="N16" i="5"/>
  <c r="N19" i="5"/>
  <c r="N39" i="5"/>
  <c r="N33" i="5"/>
  <c r="N68" i="5"/>
  <c r="N54" i="5"/>
  <c r="N24" i="5"/>
  <c r="N15" i="5"/>
  <c r="N60" i="5"/>
  <c r="N64" i="5"/>
  <c r="N58" i="5"/>
  <c r="N55" i="5"/>
  <c r="N32" i="5"/>
  <c r="N29" i="5"/>
  <c r="N35" i="5"/>
  <c r="N40" i="5"/>
  <c r="N59" i="5"/>
  <c r="O47" i="15" l="1"/>
  <c r="P16" i="12"/>
  <c r="O16" i="12"/>
  <c r="O53" i="12"/>
  <c r="O13" i="15"/>
  <c r="P12" i="15"/>
  <c r="P47" i="15"/>
  <c r="O21" i="15"/>
  <c r="O12" i="15"/>
  <c r="P40" i="15"/>
  <c r="O11" i="15"/>
  <c r="O40" i="15"/>
  <c r="P29" i="15"/>
  <c r="P21" i="15"/>
  <c r="O29" i="15"/>
  <c r="O27" i="15"/>
  <c r="P26" i="15"/>
  <c r="O26" i="15"/>
  <c r="P33" i="15"/>
  <c r="P25" i="15"/>
  <c r="O34" i="15"/>
  <c r="O25" i="15"/>
  <c r="O17" i="15"/>
  <c r="O33" i="15"/>
  <c r="P34" i="15"/>
  <c r="P43" i="15"/>
  <c r="O43" i="15"/>
  <c r="O20" i="15"/>
  <c r="P17" i="15"/>
  <c r="P37" i="15"/>
  <c r="P27" i="15"/>
  <c r="O31" i="15"/>
  <c r="O37" i="15"/>
  <c r="P22" i="15"/>
  <c r="P31" i="15"/>
  <c r="O22" i="15"/>
  <c r="P36" i="15"/>
  <c r="P20" i="15"/>
  <c r="O36" i="15"/>
  <c r="O23" i="15"/>
  <c r="O46" i="15"/>
  <c r="P24" i="15"/>
  <c r="P46" i="15"/>
  <c r="O24" i="15"/>
  <c r="P30" i="15"/>
  <c r="P23" i="15"/>
  <c r="O40" i="14"/>
  <c r="O48" i="14"/>
  <c r="P45" i="14"/>
  <c r="O45" i="14"/>
  <c r="O19" i="14"/>
  <c r="P48" i="14"/>
  <c r="P19" i="14"/>
  <c r="P47" i="14"/>
  <c r="P39" i="14"/>
  <c r="O39" i="14"/>
  <c r="O14" i="14"/>
  <c r="O47" i="14"/>
  <c r="P14" i="14"/>
  <c r="P15" i="14"/>
  <c r="O15" i="14"/>
  <c r="P32" i="14"/>
  <c r="P18" i="14"/>
  <c r="O20" i="14"/>
  <c r="O18" i="14"/>
  <c r="O32" i="14"/>
  <c r="O28" i="14"/>
  <c r="P20" i="14"/>
  <c r="O43" i="14"/>
  <c r="P28" i="14"/>
  <c r="O30" i="14"/>
  <c r="P27" i="14"/>
  <c r="P43" i="14"/>
  <c r="O27" i="14"/>
  <c r="O53" i="14"/>
  <c r="P30" i="14"/>
  <c r="O51" i="14"/>
  <c r="P53" i="14"/>
  <c r="P26" i="14"/>
  <c r="P51" i="14"/>
  <c r="O26" i="14"/>
  <c r="O36" i="14"/>
  <c r="O31" i="14"/>
  <c r="P36" i="14"/>
  <c r="O16" i="14"/>
  <c r="P31" i="14"/>
  <c r="O52" i="13"/>
  <c r="P23" i="13"/>
  <c r="P19" i="13"/>
  <c r="O19" i="13"/>
  <c r="O44" i="13"/>
  <c r="O23" i="13"/>
  <c r="P50" i="13"/>
  <c r="P44" i="13"/>
  <c r="O50" i="13"/>
  <c r="P25" i="13"/>
  <c r="P32" i="13"/>
  <c r="O17" i="13"/>
  <c r="O32" i="13"/>
  <c r="O25" i="13"/>
  <c r="P17" i="13"/>
  <c r="P26" i="13"/>
  <c r="O26" i="13"/>
  <c r="O41" i="13"/>
  <c r="P20" i="13"/>
  <c r="O20" i="13"/>
  <c r="P29" i="13"/>
  <c r="P22" i="13"/>
  <c r="O22" i="13"/>
  <c r="O29" i="13"/>
  <c r="P48" i="13"/>
  <c r="P41" i="13"/>
  <c r="O48" i="13"/>
  <c r="O36" i="13"/>
  <c r="O14" i="13"/>
  <c r="P36" i="13"/>
  <c r="P56" i="12"/>
  <c r="P61" i="12"/>
  <c r="O61" i="12"/>
  <c r="O56" i="12"/>
  <c r="P24" i="12"/>
  <c r="P53" i="12"/>
  <c r="O34" i="12"/>
  <c r="O24" i="12"/>
  <c r="O14" i="12"/>
  <c r="P34" i="12"/>
  <c r="O32" i="12"/>
  <c r="P14" i="12"/>
  <c r="P32" i="12"/>
  <c r="O55" i="12"/>
  <c r="P58" i="12"/>
  <c r="O58" i="12"/>
  <c r="O26" i="12"/>
  <c r="P55" i="12"/>
  <c r="P26" i="12"/>
  <c r="O39" i="12"/>
  <c r="O13" i="12"/>
  <c r="P39" i="12"/>
  <c r="O22" i="12"/>
  <c r="P23" i="12"/>
  <c r="O23" i="12"/>
  <c r="O20" i="12"/>
  <c r="P20" i="12"/>
  <c r="P22" i="12"/>
  <c r="O50" i="12"/>
  <c r="P54" i="12"/>
  <c r="O54" i="12"/>
  <c r="O18" i="12"/>
  <c r="P50" i="12"/>
  <c r="O19" i="12"/>
  <c r="P19" i="12"/>
  <c r="P18" i="12"/>
  <c r="O35" i="12"/>
  <c r="P28" i="12"/>
  <c r="O28" i="12"/>
  <c r="P15" i="12"/>
  <c r="P35" i="12"/>
  <c r="O21" i="12"/>
  <c r="O15" i="12"/>
  <c r="P17" i="12"/>
  <c r="P21" i="12"/>
  <c r="O25" i="12"/>
  <c r="O17" i="12"/>
  <c r="O45" i="12"/>
  <c r="P43" i="12"/>
  <c r="O43" i="12"/>
  <c r="P25" i="12"/>
  <c r="P45" i="12"/>
  <c r="P42" i="12"/>
  <c r="P27" i="12"/>
  <c r="O27" i="12"/>
  <c r="O42" i="12"/>
  <c r="O11" i="12"/>
  <c r="O12" i="12"/>
  <c r="P38" i="12"/>
  <c r="O30" i="15"/>
  <c r="O39" i="15"/>
  <c r="O14" i="15"/>
  <c r="O35" i="15"/>
  <c r="P35" i="15"/>
  <c r="P39" i="15"/>
  <c r="P19" i="15"/>
  <c r="P38" i="15"/>
  <c r="P17" i="14"/>
  <c r="P16" i="14"/>
  <c r="O41" i="14"/>
  <c r="O17" i="14"/>
  <c r="O11" i="14"/>
  <c r="O37" i="14"/>
  <c r="P37" i="14"/>
  <c r="P12" i="14"/>
  <c r="O12" i="14"/>
  <c r="O38" i="14"/>
  <c r="O13" i="14"/>
  <c r="P41" i="14"/>
  <c r="O50" i="14"/>
  <c r="P38" i="14"/>
  <c r="O29" i="14"/>
  <c r="O22" i="14"/>
  <c r="P29" i="14"/>
  <c r="P50" i="14"/>
  <c r="O21" i="14"/>
  <c r="P44" i="14"/>
  <c r="O38" i="12"/>
  <c r="O34" i="13"/>
  <c r="O40" i="13"/>
  <c r="O28" i="13"/>
  <c r="O49" i="13"/>
  <c r="O21" i="13"/>
  <c r="O12" i="13"/>
  <c r="O38" i="13"/>
  <c r="O30" i="13"/>
  <c r="O31" i="13"/>
  <c r="O35" i="13"/>
  <c r="O54" i="13"/>
  <c r="P14" i="13"/>
  <c r="P12" i="13"/>
  <c r="P54" i="13"/>
  <c r="P21" i="13"/>
  <c r="P35" i="13"/>
  <c r="P49" i="13"/>
  <c r="P31" i="13"/>
  <c r="P28" i="13"/>
  <c r="P30" i="13"/>
  <c r="P40" i="13"/>
  <c r="O39" i="13"/>
  <c r="P34" i="13"/>
  <c r="O43" i="13"/>
  <c r="P39" i="13"/>
  <c r="P33" i="13"/>
  <c r="P38" i="13"/>
  <c r="O24" i="13"/>
  <c r="O33" i="13"/>
  <c r="P27" i="13"/>
  <c r="P43" i="13"/>
  <c r="O27" i="13"/>
  <c r="P13" i="13"/>
  <c r="P24" i="13"/>
  <c r="O13" i="13"/>
  <c r="P15" i="13"/>
  <c r="P18" i="13"/>
  <c r="O33" i="12"/>
  <c r="P33" i="12"/>
  <c r="P30" i="12"/>
  <c r="O30" i="12"/>
  <c r="O44" i="12"/>
  <c r="O29" i="12"/>
  <c r="P37" i="12"/>
  <c r="P44" i="12"/>
  <c r="O31" i="12"/>
  <c r="O37" i="12"/>
  <c r="P41" i="12"/>
  <c r="O41" i="12"/>
  <c r="P47" i="12"/>
  <c r="P49" i="12"/>
  <c r="P47" i="13"/>
  <c r="P53" i="13"/>
  <c r="P12" i="16"/>
  <c r="P18" i="16"/>
  <c r="P45" i="15"/>
  <c r="P42" i="15"/>
  <c r="P51" i="12"/>
  <c r="P57" i="12"/>
  <c r="P46" i="14"/>
  <c r="P35" i="14"/>
  <c r="P17" i="17"/>
  <c r="P15" i="17"/>
  <c r="P16" i="13"/>
  <c r="P32" i="15"/>
  <c r="P18" i="15"/>
  <c r="P52" i="12"/>
  <c r="P59" i="12"/>
  <c r="P33" i="14"/>
  <c r="P49" i="14"/>
  <c r="R8" i="18"/>
  <c r="P9" i="18" s="1"/>
  <c r="R9" i="18" s="1"/>
  <c r="P40" i="12"/>
  <c r="P46" i="12"/>
  <c r="P17" i="16"/>
  <c r="P16" i="16"/>
  <c r="P16" i="15"/>
  <c r="P28" i="15"/>
  <c r="P34" i="14"/>
  <c r="P42" i="13"/>
  <c r="P15" i="16"/>
  <c r="P14" i="16"/>
  <c r="P41" i="15"/>
  <c r="P44" i="15"/>
  <c r="P52" i="14"/>
  <c r="P25" i="14"/>
  <c r="P51" i="13"/>
  <c r="P45" i="13"/>
  <c r="P13" i="17"/>
  <c r="P14" i="17"/>
  <c r="O38" i="15"/>
  <c r="O47" i="12"/>
  <c r="O15" i="13"/>
  <c r="O16" i="17"/>
  <c r="L9" i="17"/>
  <c r="P18" i="17" s="1"/>
  <c r="O19" i="17"/>
  <c r="O20" i="16"/>
  <c r="O24" i="14"/>
  <c r="O18" i="13"/>
  <c r="O49" i="12"/>
  <c r="L9" i="12"/>
  <c r="P60" i="12" s="1"/>
  <c r="O46" i="12"/>
  <c r="O60" i="12"/>
  <c r="O57" i="12"/>
  <c r="O42" i="13"/>
  <c r="O47" i="13"/>
  <c r="L9" i="14"/>
  <c r="P42" i="14" s="1"/>
  <c r="O25" i="14"/>
  <c r="O49" i="14"/>
  <c r="O12" i="16"/>
  <c r="O17" i="16"/>
  <c r="O11" i="17"/>
  <c r="O18" i="17"/>
  <c r="O13" i="17"/>
  <c r="O17" i="17"/>
  <c r="O14" i="17"/>
  <c r="O15" i="17"/>
  <c r="O12" i="17"/>
  <c r="O14" i="16"/>
  <c r="O11" i="16"/>
  <c r="O15" i="16"/>
  <c r="O19" i="16"/>
  <c r="L9" i="16"/>
  <c r="P13" i="16" s="1"/>
  <c r="O13" i="16"/>
  <c r="O16" i="16"/>
  <c r="O18" i="16"/>
  <c r="O41" i="15"/>
  <c r="O32" i="15"/>
  <c r="O19" i="15"/>
  <c r="O16" i="15"/>
  <c r="O45" i="15"/>
  <c r="O44" i="15"/>
  <c r="O18" i="15"/>
  <c r="L9" i="15"/>
  <c r="P15" i="15" s="1"/>
  <c r="O15" i="15"/>
  <c r="O28" i="15"/>
  <c r="O42" i="15"/>
  <c r="L9" i="13"/>
  <c r="P37" i="13" s="1"/>
  <c r="O37" i="13"/>
  <c r="O11" i="13"/>
  <c r="O53" i="13"/>
  <c r="O34" i="14"/>
  <c r="O46" i="14"/>
  <c r="O45" i="13"/>
  <c r="O46" i="13"/>
  <c r="O52" i="14"/>
  <c r="O33" i="14"/>
  <c r="O44" i="14"/>
  <c r="O51" i="13"/>
  <c r="O16" i="13"/>
  <c r="O42" i="14"/>
  <c r="O23" i="14"/>
  <c r="O35" i="14"/>
  <c r="O40" i="12"/>
  <c r="O51" i="12"/>
  <c r="O36" i="12"/>
  <c r="O59" i="12"/>
  <c r="O48" i="12"/>
  <c r="O52" i="12"/>
  <c r="R2" i="5"/>
  <c r="C4" i="11" s="1"/>
  <c r="K9" i="5"/>
  <c r="O25" i="5" l="1"/>
  <c r="P48" i="5"/>
  <c r="O26" i="5"/>
  <c r="P34" i="5"/>
  <c r="O37" i="5"/>
  <c r="P25" i="5"/>
  <c r="O61" i="5"/>
  <c r="P26" i="5"/>
  <c r="O52" i="5"/>
  <c r="P37" i="5"/>
  <c r="P61" i="5"/>
  <c r="O51" i="5"/>
  <c r="O48" i="5"/>
  <c r="P31" i="5"/>
  <c r="O34" i="5"/>
  <c r="P51" i="5"/>
  <c r="O31" i="5"/>
  <c r="P52" i="5"/>
  <c r="P11" i="15"/>
  <c r="P13" i="12"/>
  <c r="P12" i="12"/>
  <c r="P11" i="12"/>
  <c r="P15" i="5"/>
  <c r="O15" i="5"/>
  <c r="P24" i="5"/>
  <c r="O24" i="5"/>
  <c r="P54" i="5"/>
  <c r="O54" i="5"/>
  <c r="P68" i="5"/>
  <c r="O68" i="5"/>
  <c r="P33" i="5"/>
  <c r="O33" i="5"/>
  <c r="P39" i="5"/>
  <c r="O39" i="5"/>
  <c r="P19" i="5"/>
  <c r="O19" i="5"/>
  <c r="P16" i="5"/>
  <c r="O16" i="5"/>
  <c r="P14" i="5"/>
  <c r="O14" i="5"/>
  <c r="P13" i="5"/>
  <c r="O13" i="5"/>
  <c r="P45" i="5"/>
  <c r="O45" i="5"/>
  <c r="O11" i="5"/>
  <c r="P50" i="5"/>
  <c r="O50" i="5"/>
  <c r="P49" i="5"/>
  <c r="O49" i="5"/>
  <c r="P36" i="5"/>
  <c r="O36" i="5"/>
  <c r="O12" i="5"/>
  <c r="P18" i="5"/>
  <c r="O18" i="5"/>
  <c r="P43" i="5"/>
  <c r="P17" i="5"/>
  <c r="O17" i="5"/>
  <c r="P14" i="15"/>
  <c r="R5" i="15" s="1"/>
  <c r="P11" i="14"/>
  <c r="P13" i="14"/>
  <c r="P21" i="14"/>
  <c r="P22" i="14"/>
  <c r="P24" i="14"/>
  <c r="P23" i="14"/>
  <c r="R6" i="14" s="1"/>
  <c r="P46" i="13"/>
  <c r="P11" i="13"/>
  <c r="P29" i="12"/>
  <c r="P31" i="12"/>
  <c r="R4" i="12" s="1"/>
  <c r="P36" i="12"/>
  <c r="P48" i="12"/>
  <c r="P57" i="5"/>
  <c r="P47" i="5"/>
  <c r="P38" i="5"/>
  <c r="P65" i="5"/>
  <c r="P67" i="5"/>
  <c r="P63" i="5"/>
  <c r="P42" i="5"/>
  <c r="P66" i="5"/>
  <c r="P56" i="5"/>
  <c r="P44" i="5"/>
  <c r="P62" i="5"/>
  <c r="P46" i="5"/>
  <c r="P23" i="5"/>
  <c r="P30" i="5"/>
  <c r="P28" i="5"/>
  <c r="P41" i="5"/>
  <c r="P53" i="5"/>
  <c r="P11" i="16"/>
  <c r="P11" i="17"/>
  <c r="P12" i="17"/>
  <c r="P35" i="5"/>
  <c r="P40" i="5"/>
  <c r="P58" i="5"/>
  <c r="P60" i="5"/>
  <c r="P64" i="5"/>
  <c r="O40" i="5"/>
  <c r="O57" i="5"/>
  <c r="O20" i="5"/>
  <c r="O43" i="5"/>
  <c r="O47" i="5"/>
  <c r="O38" i="5"/>
  <c r="O67" i="5"/>
  <c r="O66" i="5"/>
  <c r="O21" i="5"/>
  <c r="O65" i="5"/>
  <c r="O63" i="5"/>
  <c r="O62" i="5"/>
  <c r="O44" i="5"/>
  <c r="O56" i="5"/>
  <c r="O42" i="5"/>
  <c r="O46" i="5"/>
  <c r="O41" i="5"/>
  <c r="O28" i="5"/>
  <c r="O30" i="5"/>
  <c r="O23" i="5"/>
  <c r="O22" i="5"/>
  <c r="O53" i="5"/>
  <c r="O27" i="5"/>
  <c r="O35" i="5"/>
  <c r="O29" i="5"/>
  <c r="O55" i="5"/>
  <c r="O32" i="5"/>
  <c r="O58" i="5"/>
  <c r="O60" i="5"/>
  <c r="O64" i="5"/>
  <c r="O59" i="5"/>
  <c r="L9" i="5"/>
  <c r="P59" i="5" s="1"/>
  <c r="R6" i="17" l="1"/>
  <c r="R4" i="15"/>
  <c r="R8" i="15" s="1"/>
  <c r="P9" i="15" s="1"/>
  <c r="R9" i="15" s="1"/>
  <c r="P11" i="5"/>
  <c r="P12" i="5"/>
  <c r="R5" i="13"/>
  <c r="R6" i="12"/>
  <c r="R5" i="12"/>
  <c r="R8" i="12" s="1"/>
  <c r="P9" i="12" s="1"/>
  <c r="R9" i="12" s="1"/>
  <c r="P20" i="5"/>
  <c r="P21" i="5"/>
  <c r="P22" i="5"/>
  <c r="P27" i="5"/>
  <c r="P29" i="5"/>
  <c r="P32" i="5"/>
  <c r="P55" i="5"/>
  <c r="R5" i="14"/>
  <c r="R6" i="16"/>
  <c r="R6" i="15"/>
  <c r="R6" i="13"/>
  <c r="R4" i="14"/>
  <c r="R5" i="16"/>
  <c r="R4" i="17"/>
  <c r="R5" i="17"/>
  <c r="R4" i="13"/>
  <c r="R4" i="16"/>
  <c r="R8" i="13" l="1"/>
  <c r="P9" i="13" s="1"/>
  <c r="R9" i="13" s="1"/>
  <c r="R8" i="14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<sst xmlns="http://schemas.openxmlformats.org/spreadsheetml/2006/main" count="2442" uniqueCount="333">
  <si>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</si>
  <si>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</si>
  <si>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</si>
  <si>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</si>
  <si>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</si>
  <si>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</si>
  <si>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</si>
  <si>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</si>
  <si>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</si>
  <si>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</si>
  <si>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</si>
  <si>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</si>
  <si>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</si>
  <si>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</si>
  <si>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</si>
  <si>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</si>
  <si>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</si>
  <si>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</si>
  <si>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</si>
  <si>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</si>
  <si>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</si>
  <si>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</si>
  <si>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</si>
  <si>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</si>
  <si>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</si>
  <si>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</si>
  <si>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</si>
  <si>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</si>
  <si>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</si>
  <si>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</si>
  <si>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</si>
  <si>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</si>
  <si>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</si>
  <si>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</si>
  <si>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</si>
  <si>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</si>
  <si>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</si>
  <si>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</si>
  <si>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</si>
  <si>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</si>
  <si>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</si>
  <si>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</si>
  <si>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</si>
  <si>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Проходной балл:</t>
  </si>
  <si>
    <t>МБОУ СОШ№17</t>
  </si>
  <si>
    <t>Козлова Н.В.</t>
  </si>
  <si>
    <t>биология</t>
  </si>
  <si>
    <t>Ранжированный список участников школьного этапа всероссийской олимпиады школьников 
по _биология  в 5 классах в 2025-2026 учебном году</t>
  </si>
  <si>
    <t>sbi25532/edu023340/5/g63qzw92</t>
  </si>
  <si>
    <t>sbi25532/edu023340/5/qw38263z</t>
  </si>
  <si>
    <t>sbi25532/edu023340/5/qg9v2494</t>
  </si>
  <si>
    <t>sbi25532/edu023340/5/wz96vg96</t>
  </si>
  <si>
    <t>sbi25532/edu023340/5/wz966q96</t>
  </si>
  <si>
    <t>sbi25532/edu023340/5/wz96zg96</t>
  </si>
  <si>
    <t>sbi25532/edu023340/5/qz945q3g</t>
  </si>
  <si>
    <t>sbi25532/edu023340/5/68926g97</t>
  </si>
  <si>
    <t>sbi25532/edu023340/5/wv9rqz3q</t>
  </si>
  <si>
    <t>sbi25532/edu023340/5/5897q89g</t>
  </si>
  <si>
    <t>sbi25532/edu023340/5/qw38769z</t>
  </si>
  <si>
    <t>sbi25532/edu023340/5/g89w8w32</t>
  </si>
  <si>
    <t>sbi25532/edu023340/5/qw38663z</t>
  </si>
  <si>
    <t>sbi25532/edu023340/5/68922w97</t>
  </si>
  <si>
    <t>sbi25532/edu023340/5/58975r9g</t>
  </si>
  <si>
    <t>sbi25532/edu023340/5/wv9rrw9q</t>
  </si>
  <si>
    <t>sbi25532/edu023340/5/qg9g7g96</t>
  </si>
  <si>
    <t>sbi25532/edu023340/5/qg9v8494</t>
  </si>
  <si>
    <t>sbi25532/edu023340/5/g89wrw32</t>
  </si>
  <si>
    <t>sbi25532/edu023340/5/g89w7z92</t>
  </si>
  <si>
    <t>sbi25532/edu023340/5/v6956z37</t>
  </si>
  <si>
    <t>sbi25532/edu023340/5/wv9r2z9q</t>
  </si>
  <si>
    <t>sbi25532/edu023340/5/qg9g8g36</t>
  </si>
  <si>
    <t>sbi25532/edu023340/5/wz96rq96</t>
  </si>
  <si>
    <t>sbi25532/edu023340/5/g63qg732</t>
  </si>
  <si>
    <t>sbi25532/edu023340/5/5897w89g</t>
  </si>
  <si>
    <t>sbi25532/edu023340/5/g89wvz32</t>
  </si>
  <si>
    <t>sbi25532/edu023340/5/wz96g367</t>
  </si>
  <si>
    <t>sbi25532/edu023340/5/qz94gq3g</t>
  </si>
  <si>
    <t>sbi25532/edu023340/5/68927w37</t>
  </si>
  <si>
    <t>sbi25532/edu023340/5/wv9r4w9q</t>
  </si>
  <si>
    <t>Ранжированный список участников школьного этапа всероссийской олимпиады школьников 
по биологии_ в 6 классах в 2025-2026 учебном году</t>
  </si>
  <si>
    <t>sbi25532/edu023340/6/73zv5q35</t>
  </si>
  <si>
    <t>sbi25532/edu023340/6/w38v843z</t>
  </si>
  <si>
    <t>sbi25532/edu023340/6/w38v483z</t>
  </si>
  <si>
    <t>sbi25532/edu023340/6/892g8837</t>
  </si>
  <si>
    <t>sbi25532/edu023340/6/63qr8w92</t>
  </si>
  <si>
    <t>sbi25532/edu023340/6/63qrvq92</t>
  </si>
  <si>
    <t>sbi25532/edu023340/6/892gr837</t>
  </si>
  <si>
    <t>sbi25532/edu023340/6/v9rgr73q</t>
  </si>
  <si>
    <t>sbi25532/edu023340/6/z96gzq36</t>
  </si>
  <si>
    <t>sbi25532/edu023340/6/892g5837</t>
  </si>
  <si>
    <t>sbi25532/edu023340/6/v9rg573q</t>
  </si>
  <si>
    <t>sbi25532/edu023340/6/z96ggq36</t>
  </si>
  <si>
    <t>sbi25532/edu023340/6/z94r6r9g</t>
  </si>
  <si>
    <t>sbi25532/edu023340/6/89wv8632</t>
  </si>
  <si>
    <t>sbi25532/edu023340/6/695rv237</t>
  </si>
  <si>
    <t>sbi25532/edu023340/6/89wv7w32</t>
  </si>
  <si>
    <t>sbi25532/edu023340/6/g9vqww34</t>
  </si>
  <si>
    <t>sbi25532/edu023340/6/z94rvr9g</t>
  </si>
  <si>
    <t>sbi25532/edu023340/6/w38vw43z</t>
  </si>
  <si>
    <t>Ранжированный список участников школьного этапа всероссийской олимпиады школьников 
по биологии_ в 7 классах в 2025-2026 учебном году</t>
  </si>
  <si>
    <t>sbi25732/edu023340/7/v695vz37</t>
  </si>
  <si>
    <t>sbi25732/edu023340/7/qz945q3g</t>
  </si>
  <si>
    <t>sbi25732/edu023340/7/6892zw97</t>
  </si>
  <si>
    <t>sbi25732/edu023340/7/qg9g636z</t>
  </si>
  <si>
    <t>sbi25732/edu023340/7/w73z5495</t>
  </si>
  <si>
    <t>sbi25732/edu023340/7/g63q5732</t>
  </si>
  <si>
    <t>sbi25732/edu023340/7/5897gr9g</t>
  </si>
  <si>
    <t>sbi25732/edu023340/7/g63qvw92</t>
  </si>
  <si>
    <t>sbi25732/edu023340/7/g89w8w32</t>
  </si>
  <si>
    <t>sbi25732/edu023340/7/qw38549z</t>
  </si>
  <si>
    <t>sbi25732/edu023340/7/g89wzz32</t>
  </si>
  <si>
    <t>sbi25732/edu023340/7/wz96vg96</t>
  </si>
  <si>
    <t>sbi25732/edu023340/7/68928w97</t>
  </si>
  <si>
    <t>sbi25732/edu023340/7/g89w7z92</t>
  </si>
  <si>
    <t>sbi25732/edu023340/7/qg9g5696</t>
  </si>
  <si>
    <t>sbi25732/edu023340/7/v695wz97</t>
  </si>
  <si>
    <t>sbi25732/edu023340/7/g89wz32q</t>
  </si>
  <si>
    <t>sbi25732/edu023340/7/wv9r5w3q</t>
  </si>
  <si>
    <t>sbi25732/edu023340/7/g63qg732</t>
  </si>
  <si>
    <t>sbi25732/edu023340/7/w73z7495</t>
  </si>
  <si>
    <t>sbi25732/edu023340/7/g63q4792</t>
  </si>
  <si>
    <t>sbi25732/edu023340/7/g63q6792</t>
  </si>
  <si>
    <t>sbi25732/edu023340/7/qz94gq3g</t>
  </si>
  <si>
    <t>sbi25732/edu023340/7/qw38z63z</t>
  </si>
  <si>
    <t>sbi25732/edu023340/7/qg9g8636</t>
  </si>
  <si>
    <t>sbi25732/edu023340/7/w73zq495</t>
  </si>
  <si>
    <t>sbi25732/edu023340/7/w73z8435</t>
  </si>
  <si>
    <t>sbi25732/edu023340/7/6892wg37</t>
  </si>
  <si>
    <t>sbi25732/edu023340/7/g63q2w92</t>
  </si>
  <si>
    <t>Ранжированный список участников школьного этапа всероссийской олимпиады школьников 
по _биологии в 8 классах в 2025-2026 учебном году</t>
  </si>
  <si>
    <t>sbi25832/edu023340/8/qg9g2636</t>
  </si>
  <si>
    <t>sbi25832/edu023340/8/w73zr435</t>
  </si>
  <si>
    <t>sbi25832/edu023340/8/wz964g96</t>
  </si>
  <si>
    <t>sbi25832/edu023340/8/qg9g8636</t>
  </si>
  <si>
    <t>sbi25832/edu023340/8/6892gw37</t>
  </si>
  <si>
    <t>sbi25832/edu023340/8/5897283g</t>
  </si>
  <si>
    <t>sbi25832/edu023340/8/wv9r2w9q</t>
  </si>
  <si>
    <t>sbi25832/edu023340/8/g89w2z32</t>
  </si>
  <si>
    <t>sbi25832/edu023340/8/wv9rww3q</t>
  </si>
  <si>
    <t>sbi25832/edu023340/8/5897v83g</t>
  </si>
  <si>
    <t>sbi25832/edu023340/8/qg9gr636</t>
  </si>
  <si>
    <t>sbi25832/edu023340/8/qg9vq434</t>
  </si>
  <si>
    <t>sbi25832/edu023340/8/wz96wg36</t>
  </si>
  <si>
    <t>sbi25832/edu023340/8/qg9vw434</t>
  </si>
  <si>
    <t>sbi25832/edu023340/8/qz94zq9g</t>
  </si>
  <si>
    <t>sbi25832/edu023340/8/589783g6</t>
  </si>
  <si>
    <t>sbi25832/edu023340/8/qg9v8494</t>
  </si>
  <si>
    <t>sbi25832/edu023340/8/qz94rq9g</t>
  </si>
  <si>
    <t>sbi25832/edu023340/8/6892zw97</t>
  </si>
  <si>
    <t>sbi25832/edu023340/8/g89wvz32</t>
  </si>
  <si>
    <t>sbi25832/edu023340/8/6892w374</t>
  </si>
  <si>
    <t>sbi25832/edu023340/8/qg9g6636</t>
  </si>
  <si>
    <t>sbi25832/edu023340/8/qz94679g</t>
  </si>
  <si>
    <t>Ранжированный список участников школьного этапа всероссийской олимпиады школьников 
по биологии_ в 9 классах в 2025-2026 учебном году</t>
  </si>
  <si>
    <t>sbi25932/edu023340/9/5897683g</t>
  </si>
  <si>
    <t>sbi25932/edu023340/9/wz965q36</t>
  </si>
  <si>
    <t>sbi25932/edu023340/9/qg9g636z</t>
  </si>
  <si>
    <t>sbi25932/edu023340/9/g89w6z32</t>
  </si>
  <si>
    <t>sbi25932/edu023340/9/qg9v7434</t>
  </si>
  <si>
    <t>sbi25932/edu023340/9/wv9rw3q2</t>
  </si>
  <si>
    <t>sbi25932/edu023340/9/qg9vz494</t>
  </si>
  <si>
    <t>sbi25932/edu023340/9/68922w97</t>
  </si>
  <si>
    <t>sbi25932/edu023340/9/qg9g8g36</t>
  </si>
  <si>
    <t>sbi25932/edu023340/9/wz966q96</t>
  </si>
  <si>
    <t>sbi25932/edu023340/9/qg9gg696</t>
  </si>
  <si>
    <t>sbi25932/edu023340/9/qg9vvw94</t>
  </si>
  <si>
    <t>sbi25932/edu023340/9/g89w8w32</t>
  </si>
  <si>
    <t>sbi25932/edu023340/9/g63q5732</t>
  </si>
  <si>
    <t>sbi25932/edu023340/9/qz94679g</t>
  </si>
  <si>
    <t>Ранжированный список участников школьного этапа всероссийской олимпиады школьников 
по _биологии  в 10 классах в 2025-2026 учебном году</t>
  </si>
  <si>
    <t>sbi251032/edu023340/10/qz94q3g5</t>
  </si>
  <si>
    <t>sbi251032/edu023340/10/wz96zg96</t>
  </si>
  <si>
    <t>sbi251032/edu023340/10/589783g6</t>
  </si>
  <si>
    <t>sbi251032/edu023340/10/g63q732q</t>
  </si>
  <si>
    <t>sbi251032/edu023340/10/g89w6z32</t>
  </si>
  <si>
    <t>sbi251032/edu023340/10/wv9rvw9q</t>
  </si>
  <si>
    <t>sbi251032/edu023340/10/wv9rw3q2</t>
  </si>
  <si>
    <t>Ранжированный список участников школьного этапа всероссийской олимпиады школьников 
по биологии_ в 11 классах в 2025-2026 учебном году</t>
  </si>
  <si>
    <t>sbi251132/edu023340/11/v695rz37</t>
  </si>
  <si>
    <t>sbi251132/edu023340/11/589783g6</t>
  </si>
  <si>
    <t>sbi251132/edu023340/11/qz94zq9g</t>
  </si>
  <si>
    <t>sbi251132/edu023340/11/qw38w69z</t>
  </si>
  <si>
    <t>sbi251132/edu023340/11/wz96gg36</t>
  </si>
  <si>
    <t>sbi251132/edu023340/11/qz94rq9g</t>
  </si>
  <si>
    <t>sbi251132/edu023340/11/qg9v494w</t>
  </si>
  <si>
    <t>sbi251132/edu023340/11/6892w374</t>
  </si>
  <si>
    <t>sbi25532/edu023340/5/wz96rg96</t>
  </si>
  <si>
    <t>Вохмина Г.И.</t>
  </si>
  <si>
    <t>sbi25532/edu023340/5/wz96gg36</t>
  </si>
  <si>
    <t>sbi25532/edu023340/5/qg9v494w</t>
  </si>
  <si>
    <t>sbi25532/edu023340/5/6892gw37</t>
  </si>
  <si>
    <t>sbi25532/edu023340/5/qz94q3g5</t>
  </si>
  <si>
    <t>sbi25532/edu023340/5/g63qvw92</t>
  </si>
  <si>
    <t>sbi25532/edu023340/5/qg9vw434</t>
  </si>
  <si>
    <t>sbi25532/edu023340/5/g63q5732</t>
  </si>
  <si>
    <t>sbi25532/edu023340/5/wz964g96</t>
  </si>
  <si>
    <t>sbi25532/edu023340/5/v6952z37</t>
  </si>
  <si>
    <t>sbi25532/edu023340/5/g63qww32</t>
  </si>
  <si>
    <t>sbi25532/edu023340/5/qg9g5696</t>
  </si>
  <si>
    <t>sbi25532/edu023340/5/g89wzz32</t>
  </si>
  <si>
    <t>sbi25532/edu023340/5/wv9r5w3q</t>
  </si>
  <si>
    <t>sbi25532/edu023340/5/wv9rw3q2</t>
  </si>
  <si>
    <t>sbi25532/edu023340/5/g89wqw92</t>
  </si>
  <si>
    <t>sbi25532/edu023340/5/g63q7732</t>
  </si>
  <si>
    <t>sbi25532/edu023340/5/w73zz435</t>
  </si>
  <si>
    <t>sbi25532/edu023340/5/qg9v5434</t>
  </si>
  <si>
    <t>sbi25532/edu023340/5/qg9g6636</t>
  </si>
  <si>
    <t>sbi25532/edu023340/5/g63q2w92</t>
  </si>
  <si>
    <t>sbi25532/edu023340/5/wz965q36</t>
  </si>
  <si>
    <t>sbi25532/edu023340/5/v695z37q</t>
  </si>
  <si>
    <t>sbi25532/edu023340/5/w73zv435</t>
  </si>
  <si>
    <t>sbi25532/edu023340/5/qg9vz494</t>
  </si>
  <si>
    <t>sbi25532/edu023340/5/v695wz97</t>
  </si>
  <si>
    <t>sbi25532/edu023340/5/v6954z37</t>
  </si>
  <si>
    <t>sbi25532/edu023340/6/695r2237</t>
  </si>
  <si>
    <t>sbi25532/edu023340/6/g9vqqw34</t>
  </si>
  <si>
    <t>sbi25532/edu023340/6/g9vq8834</t>
  </si>
  <si>
    <t>sbi25532/edu023340/6/g9gv2g36</t>
  </si>
  <si>
    <t>sbi25532/edu023340/6/63qr2q92</t>
  </si>
  <si>
    <t>sbi25532/edu023340/6/73zv6q35</t>
  </si>
  <si>
    <t>sbi25532/edu023340/6/892gzg37</t>
  </si>
  <si>
    <t>sbi25532/edu023340/6/892g4g37</t>
  </si>
  <si>
    <t>sbi25532/edu023340/6/89wv2632</t>
  </si>
  <si>
    <t>sbi25532/edu023340/6/g9gv8z36</t>
  </si>
  <si>
    <t>sbi25532/edu023340/6/g9gvgz36</t>
  </si>
  <si>
    <t>sbi25532/edu023340/6/89wv6w32</t>
  </si>
  <si>
    <t>sbi25532/edu023340/6/89wvr632</t>
  </si>
  <si>
    <t>sbi25532/edu023340/6/w38v583z</t>
  </si>
  <si>
    <t>sbi25532/edu023340/6/892gw837</t>
  </si>
  <si>
    <t>sbi25532/edu023340/6/v9rg273q</t>
  </si>
  <si>
    <t>sbi25532/edu023340/6/v9rgz73q</t>
  </si>
  <si>
    <t>sbi25532/edu023340/6/695r6637</t>
  </si>
  <si>
    <t>sbi25532/edu023340/6/g9gvqg36</t>
  </si>
  <si>
    <t>sbi25532/edu023340/6/892g2837</t>
  </si>
  <si>
    <t>sbi25532/edu023340/6/v9rgwz3q</t>
  </si>
  <si>
    <t>sbi25532/edu023340/6/89746r3g</t>
  </si>
  <si>
    <t>sbi25532/edu023340/6/z96g4q36</t>
  </si>
  <si>
    <t>sbi25532/edu023340/6/63qr5q92</t>
  </si>
  <si>
    <t>sbi25532/edu023340/6/z94r879g</t>
  </si>
  <si>
    <t>sbi25532/edu023340/6/695rw637</t>
  </si>
  <si>
    <t>sbi25532/edu023340/6/z94rqr9g</t>
  </si>
  <si>
    <t>sbi25532/edu023340/6/63qrgq92</t>
  </si>
  <si>
    <t>sbi25532/edu023340/6/v9rg4z3q</t>
  </si>
  <si>
    <t>sbi25532/edu023340/6/z96gv536</t>
  </si>
  <si>
    <t>sbi25532/edu023340/6/73zvz535</t>
  </si>
  <si>
    <t>sbi25532/edu023340/6/w38vv43z</t>
  </si>
  <si>
    <t>sbi25732/edu023340/7/v695z37q</t>
  </si>
  <si>
    <t>sbi25732/edu023340/7/qg9g6636</t>
  </si>
  <si>
    <t>sbi25732/edu023340/7/qg9v8494</t>
  </si>
  <si>
    <t>sbi25732/edu023340/7/5897283g</t>
  </si>
  <si>
    <t>sbi25732/edu023340/7/5897q89g</t>
  </si>
  <si>
    <t>sbi25732/edu023340/7/w73zv435</t>
  </si>
  <si>
    <t>sbi25732/edu023340/7/w73zz435</t>
  </si>
  <si>
    <t>sbi25732/edu023340/7/v695z637</t>
  </si>
  <si>
    <t>sbi25732/edu023340/7/wv9rgw3q</t>
  </si>
  <si>
    <t>sbi25732/edu023340/7/58975r9g</t>
  </si>
  <si>
    <t>sbi25732/edu023340/7/g89w6z32</t>
  </si>
  <si>
    <t>sbi25732/edu023340/7/w73zw595</t>
  </si>
  <si>
    <t>sbi25732/edu023340/7/wz96qg36</t>
  </si>
  <si>
    <t>sbi25732/edu023340/7/qz94vq9g</t>
  </si>
  <si>
    <t>sbi25732/edu023340/7/68922w97</t>
  </si>
  <si>
    <t>sbi25832/edu023340/8/qg9vz494</t>
  </si>
  <si>
    <t>sbi25832/edu023340/8/wz96qg36</t>
  </si>
  <si>
    <t>sbi25832/edu023340/8/wz96zg96</t>
  </si>
  <si>
    <t>sbi25832/edu023340/8/g63qg732</t>
  </si>
  <si>
    <t>sbi25832/edu023340/8/qg9g5696</t>
  </si>
  <si>
    <t>sbi25832/edu023340/8/w73zz435</t>
  </si>
  <si>
    <t>sbi25832/edu023340/8/v695vz37</t>
  </si>
  <si>
    <t>sbi25832/edu023340/8/g89w8w32</t>
  </si>
  <si>
    <t>sbi25832/edu023340/8/6892rw97</t>
  </si>
  <si>
    <t>sbi25832/edu023340/8/qw38263z</t>
  </si>
  <si>
    <t>sbi25832/edu023340/8/qg9g636z</t>
  </si>
  <si>
    <t>sbi25832/edu023340/8/qw38z63z</t>
  </si>
  <si>
    <t>sbi25832/edu023340/8/68928w97</t>
  </si>
  <si>
    <t>sbi25832/edu023340/8/qg9v5434</t>
  </si>
  <si>
    <t>sbi25832/edu023340/8/qw38443z</t>
  </si>
  <si>
    <t>sbi25832/edu023340/8/v6952z37</t>
  </si>
  <si>
    <t>sbi25832/edu023340/8/g89w6z32</t>
  </si>
  <si>
    <t>sbi25832/edu023340/8/w73zq495</t>
  </si>
  <si>
    <t>sbi25832/edu023340/8/g63q7732</t>
  </si>
  <si>
    <t>sbi25832/edu023340/8/wv9r4w9q</t>
  </si>
  <si>
    <t>sbi25932/edu023340/9/qg9vq434</t>
  </si>
  <si>
    <t>sbi25932/edu023340/9/wv9r2w9q</t>
  </si>
  <si>
    <t>sbi25932/edu023340/9/qw38769z</t>
  </si>
  <si>
    <t>sbi25932/edu023340/9/w73z6435</t>
  </si>
  <si>
    <t>sbi25932/edu023340/9/wv9r4w9q</t>
  </si>
  <si>
    <t>sbi25932/edu023340/9/v6957z97</t>
  </si>
  <si>
    <t>sbi25932/edu023340/9/6892wg37</t>
  </si>
  <si>
    <t>sbi25932/edu023340/9/g63q4792</t>
  </si>
  <si>
    <t>sbi25932/edu023340/9/qz94zq9g</t>
  </si>
  <si>
    <t>sbi25932/edu023340/9/qw38v63z</t>
  </si>
  <si>
    <t>sbi25932/edu023340/9/qz94qq3g</t>
  </si>
  <si>
    <t>sbi25932/edu023340/9/qg9v494w</t>
  </si>
  <si>
    <t>sbi25932/edu023340/9/w73zr435</t>
  </si>
  <si>
    <t>sbi25932/edu023340/9/g63qg732</t>
  </si>
  <si>
    <t>sbi25932/edu023340/9/wz96gg36</t>
  </si>
  <si>
    <t>sbi25932/edu023340/9/g89wzz32</t>
  </si>
  <si>
    <t>sbi25932/edu023340/9/qz94gq3g</t>
  </si>
  <si>
    <t>sbi25932/edu023340/9/wz96rq96</t>
  </si>
  <si>
    <t>sbi25932/edu023340/9/wv9rrw9q</t>
  </si>
  <si>
    <t>sbi25932/edu023340/9/qz94773g</t>
  </si>
  <si>
    <t>sbi25932/edu023340/9/qg9v2494</t>
  </si>
  <si>
    <t>sbi25932/edu023340/9/qw38q69z</t>
  </si>
  <si>
    <t>Н</t>
  </si>
  <si>
    <t>М</t>
  </si>
  <si>
    <t>Д</t>
  </si>
  <si>
    <t>Я</t>
  </si>
  <si>
    <t>К</t>
  </si>
  <si>
    <t>А</t>
  </si>
  <si>
    <t>Ф</t>
  </si>
  <si>
    <t>Р</t>
  </si>
  <si>
    <t>С</t>
  </si>
  <si>
    <t>Ж</t>
  </si>
  <si>
    <t>Х</t>
  </si>
  <si>
    <t>П</t>
  </si>
  <si>
    <t>И</t>
  </si>
  <si>
    <t>Т</t>
  </si>
  <si>
    <t>З</t>
  </si>
  <si>
    <t>Ш</t>
  </si>
  <si>
    <t>Э</t>
  </si>
  <si>
    <t>В</t>
  </si>
  <si>
    <t>Б</t>
  </si>
  <si>
    <t>У</t>
  </si>
  <si>
    <t>Г</t>
  </si>
  <si>
    <t>г</t>
  </si>
  <si>
    <t>Е</t>
  </si>
  <si>
    <t>Л</t>
  </si>
  <si>
    <t>Ю</t>
  </si>
  <si>
    <t>О</t>
  </si>
  <si>
    <t>Ч</t>
  </si>
  <si>
    <t>Ц</t>
  </si>
  <si>
    <t xml:space="preserve">М 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</si>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</sst>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6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Arial"/>
      <charset val="134"/>
    </font>
    <font>
      <sz val="11"/>
      <name val="Arial"/>
      <charset val="134"/>
    </font>
    <font>
      <sz val="12"/>
      <name val="Arial"/>
      <charset val="13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2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/>
    <xf numFmtId="49" fontId="5" fillId="0" borderId="3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14" fontId="5" fillId="0" borderId="1" xfId="0" applyNumberFormat="1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17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/>
  <cols>
    <col min="2" max="2" width="40" bestFit="1" customWidth="1"/>
  </cols>
  <sheetData>
    <row r="2" spans="2:4">
      <c r="B2" s="8" t="s">
        <v>36</v>
      </c>
    </row>
    <row r="4" spans="2:4" s="4" customFormat="1" ht="24" customHeight="1">
      <c r="B4" s="3" t="s">
        <v>27</v>
      </c>
      <c r="C4" s="1">
        <f>SUM('4 класс:11 класс'!R2)</f>
        <v>238</v>
      </c>
    </row>
    <row r="5" spans="2:4" s="4" customFormat="1" ht="24" customHeight="1">
      <c r="B5" s="3" t="s">
        <v>28</v>
      </c>
      <c r="C5" s="1">
        <f>SUM('4 класс:11 класс'!R4)</f>
        <v>9</v>
      </c>
    </row>
    <row r="6" spans="2:4" s="4" customFormat="1" ht="24" customHeight="1">
      <c r="B6" s="3" t="s">
        <v>29</v>
      </c>
      <c r="C6" s="1">
        <f>SUM('4 класс:11 класс'!R5)</f>
        <v>53</v>
      </c>
    </row>
    <row r="7" spans="2:4" s="4" customFormat="1" ht="24" customHeight="1">
      <c r="B7" s="3" t="s">
        <v>30</v>
      </c>
      <c r="C7" s="1">
        <f>SUM('4 класс:11 класс'!R6)</f>
        <v>176</v>
      </c>
    </row>
    <row r="8" spans="2:4" s="4" customFormat="1" ht="24" customHeight="1">
      <c r="B8" s="3" t="s">
        <v>25</v>
      </c>
      <c r="C8" s="2">
        <v>0.45</v>
      </c>
    </row>
    <row r="9" spans="2:4" s="4" customFormat="1" ht="24" customHeight="1">
      <c r="B9" s="5" t="s">
        <v>31</v>
      </c>
      <c r="C9" s="2">
        <f>(C5+C6)/C4</f>
        <v>0.26050420168067229</v>
      </c>
    </row>
    <row r="10" spans="2:4" s="4" customFormat="1" ht="24" customHeight="1">
      <c r="B10" s="3" t="s">
        <v>26</v>
      </c>
      <c r="C10" s="6">
        <f>IF((C4*D10)&gt;0,(C4*D10),0)</f>
        <v>0</v>
      </c>
      <c r="D10" s="7">
        <f>C9-45%</f>
        <v>-0.18949579831932772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32.25" customHeight="1">
      <c r="B2" s="11"/>
      <c r="C2" s="77" t="s">
        <v>42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 t="s">
        <v>32</v>
      </c>
      <c r="R2" s="13">
        <f>COUNTA(M11:M60)</f>
        <v>0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>
      <c r="C9" s="78" t="s">
        <v>24</v>
      </c>
      <c r="D9" s="78"/>
      <c r="E9" s="14"/>
      <c r="G9" s="18" t="s">
        <v>43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16" priority="4" stopIfTrue="1">
      <formula>ISBLANK(C4)</formula>
    </cfRule>
  </conditionalFormatting>
  <conditionalFormatting sqref="C5">
    <cfRule type="expression" dxfId="15" priority="3" stopIfTrue="1">
      <formula>ISBLANK(C5)</formula>
    </cfRule>
  </conditionalFormatting>
  <conditionalFormatting sqref="C8">
    <cfRule type="expression" dxfId="14" priority="2" stopIfTrue="1">
      <formula>ISBLANK(C8)</formula>
    </cfRule>
  </conditionalFormatting>
  <conditionalFormatting sqref="E9">
    <cfRule type="expression" dxfId="13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opLeftCell="B61" zoomScale="90" zoomScaleNormal="90" workbookViewId="0">
      <selection activeCell="E68" sqref="E68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9.28515625" style="10" customWidth="1"/>
    <col min="12" max="12" width="17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0.85546875" style="10" customWidth="1"/>
    <col min="19" max="16384" width="9.140625" style="10"/>
  </cols>
  <sheetData>
    <row r="1" spans="1:2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32.25" customHeight="1">
      <c r="B2" s="11"/>
      <c r="C2" s="77" t="s">
        <v>47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 t="s">
        <v>32</v>
      </c>
      <c r="R2" s="13">
        <f>COUNTA(M11:M59)</f>
        <v>49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COUNTIF(P11:P59,"победитель")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COUNTIF(P11:P59,"призер")</f>
        <v>10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COUNTIF(P11:P59,"участник")</f>
        <v>38</v>
      </c>
    </row>
    <row r="7" spans="1:21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45939</v>
      </c>
      <c r="F8" s="17"/>
      <c r="M8" s="52"/>
      <c r="Q8" s="22" t="s">
        <v>31</v>
      </c>
      <c r="R8" s="21">
        <f>(R4+R5)/R2</f>
        <v>0.22448979591836735</v>
      </c>
    </row>
    <row r="9" spans="1:21">
      <c r="C9" s="78" t="s">
        <v>24</v>
      </c>
      <c r="D9" s="78"/>
      <c r="E9" s="14">
        <v>25</v>
      </c>
      <c r="G9" s="18" t="s">
        <v>43</v>
      </c>
      <c r="H9" s="56">
        <f>E9/2</f>
        <v>12.5</v>
      </c>
      <c r="J9" s="23" t="s">
        <v>13</v>
      </c>
      <c r="K9" s="24">
        <f>MAX(M11:M59)</f>
        <v>23.2</v>
      </c>
      <c r="L9" s="25" t="str">
        <f>IF(K9*100/E9&gt;=50,"победитель","участник")</f>
        <v>победитель</v>
      </c>
      <c r="M9" s="52"/>
      <c r="P9" s="26">
        <f>R8-45%</f>
        <v>-0.22551020408163266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38</v>
      </c>
      <c r="B11" s="51" t="s">
        <v>12</v>
      </c>
      <c r="C11" s="34" t="s">
        <v>316</v>
      </c>
      <c r="D11" s="34" t="s">
        <v>314</v>
      </c>
      <c r="E11" s="34" t="s">
        <v>315</v>
      </c>
      <c r="F11" s="35"/>
      <c r="G11" s="42"/>
      <c r="H11" s="42"/>
      <c r="I11" s="37"/>
      <c r="J11" s="66" t="s">
        <v>44</v>
      </c>
      <c r="K11" s="38">
        <v>5</v>
      </c>
      <c r="L11" s="29" t="s">
        <v>193</v>
      </c>
      <c r="M11" s="40">
        <v>23.2</v>
      </c>
      <c r="N11" s="31">
        <f>IF(M11="","",M11/$E$9)</f>
        <v>0.92799999999999994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187</v>
      </c>
      <c r="R11" s="43" t="s">
        <v>44</v>
      </c>
    </row>
    <row r="12" spans="1:21" s="32" customFormat="1" ht="12.95" customHeight="1">
      <c r="A12" s="28">
        <v>34</v>
      </c>
      <c r="B12" s="51" t="s">
        <v>12</v>
      </c>
      <c r="C12" s="34" t="s">
        <v>325</v>
      </c>
      <c r="D12" s="34" t="s">
        <v>310</v>
      </c>
      <c r="E12" s="34" t="s">
        <v>308</v>
      </c>
      <c r="F12" s="35"/>
      <c r="G12" s="36"/>
      <c r="H12" s="36"/>
      <c r="I12" s="37"/>
      <c r="J12" s="37" t="s">
        <v>44</v>
      </c>
      <c r="K12" s="38">
        <v>5</v>
      </c>
      <c r="L12" s="29" t="s">
        <v>189</v>
      </c>
      <c r="M12" s="40">
        <v>22.4</v>
      </c>
      <c r="N12" s="31">
        <f>IF(M12="","",M12/$E$9)</f>
        <v>0.89599999999999991</v>
      </c>
      <c r="O12" s="31">
        <f>IF(M12="","",M12/$K$9)</f>
        <v>0.96551724137931028</v>
      </c>
      <c r="P12" s="41" t="str">
        <f>IF(M12="","",IF($K$9=M12,$L$9,IF(M12&gt;=$H$9,"призер","участник")))</f>
        <v>призер</v>
      </c>
      <c r="Q12" s="37" t="s">
        <v>187</v>
      </c>
      <c r="R12" s="43" t="s">
        <v>44</v>
      </c>
    </row>
    <row r="13" spans="1:21" ht="30">
      <c r="A13" s="28">
        <v>40</v>
      </c>
      <c r="B13" s="51" t="s">
        <v>12</v>
      </c>
      <c r="C13" s="34" t="s">
        <v>311</v>
      </c>
      <c r="D13" s="34" t="s">
        <v>311</v>
      </c>
      <c r="E13" s="34" t="s">
        <v>308</v>
      </c>
      <c r="F13" s="35"/>
      <c r="G13" s="42"/>
      <c r="H13" s="42"/>
      <c r="I13" s="37"/>
      <c r="J13" s="66" t="s">
        <v>44</v>
      </c>
      <c r="K13" s="38">
        <v>5</v>
      </c>
      <c r="L13" s="29" t="s">
        <v>195</v>
      </c>
      <c r="M13" s="40">
        <v>22.4</v>
      </c>
      <c r="N13" s="31">
        <f>IF(M13="","",M13/$E$9)</f>
        <v>0.89599999999999991</v>
      </c>
      <c r="O13" s="31">
        <f>IF(M13="","",M13/$K$9)</f>
        <v>0.96551724137931028</v>
      </c>
      <c r="P13" s="41" t="str">
        <f>IF(M13="","",IF($K$9=M13,$L$9,IF(M13&gt;=$H$9,"призер","участник")))</f>
        <v>призер</v>
      </c>
      <c r="Q13" s="37" t="s">
        <v>187</v>
      </c>
      <c r="R13" s="43" t="s">
        <v>44</v>
      </c>
    </row>
    <row r="14" spans="1:21" ht="30">
      <c r="A14" s="28">
        <v>41</v>
      </c>
      <c r="B14" s="51" t="s">
        <v>12</v>
      </c>
      <c r="C14" s="34" t="s">
        <v>317</v>
      </c>
      <c r="D14" s="34" t="s">
        <v>325</v>
      </c>
      <c r="E14" s="34" t="s">
        <v>304</v>
      </c>
      <c r="F14" s="35"/>
      <c r="G14" s="42"/>
      <c r="H14" s="42"/>
      <c r="I14" s="37"/>
      <c r="J14" s="66" t="s">
        <v>44</v>
      </c>
      <c r="K14" s="38">
        <v>5</v>
      </c>
      <c r="L14" s="29" t="s">
        <v>196</v>
      </c>
      <c r="M14" s="40">
        <v>20.6</v>
      </c>
      <c r="N14" s="31">
        <f>IF(M14="","",M14/$E$9)</f>
        <v>0.82400000000000007</v>
      </c>
      <c r="O14" s="31">
        <f>IF(M14="","",M14/$K$9)</f>
        <v>0.88793103448275867</v>
      </c>
      <c r="P14" s="41" t="str">
        <f>IF(M14="","",IF($K$9=M14,$L$9,IF(M14&gt;=$H$9,"призер","участник")))</f>
        <v>призер</v>
      </c>
      <c r="Q14" s="37" t="s">
        <v>187</v>
      </c>
      <c r="R14" s="43" t="s">
        <v>44</v>
      </c>
    </row>
    <row r="15" spans="1:21" ht="30">
      <c r="A15" s="28">
        <v>50</v>
      </c>
      <c r="B15" s="51" t="s">
        <v>12</v>
      </c>
      <c r="C15" s="34" t="s">
        <v>306</v>
      </c>
      <c r="D15" s="34" t="s">
        <v>308</v>
      </c>
      <c r="E15" s="34" t="s">
        <v>310</v>
      </c>
      <c r="F15" s="35"/>
      <c r="G15" s="42"/>
      <c r="H15" s="42"/>
      <c r="I15" s="37"/>
      <c r="J15" s="66" t="s">
        <v>44</v>
      </c>
      <c r="K15" s="38">
        <v>5</v>
      </c>
      <c r="L15" s="29" t="s">
        <v>204</v>
      </c>
      <c r="M15" s="40">
        <v>16</v>
      </c>
      <c r="N15" s="31">
        <f>IF(M15="","",M15/$E$9)</f>
        <v>0.64</v>
      </c>
      <c r="O15" s="31">
        <f>IF(M15="","",M15/$K$9)</f>
        <v>0.68965517241379315</v>
      </c>
      <c r="P15" s="41" t="str">
        <f>IF(M15="","",IF($K$9=M15,$L$9,IF(M15&gt;=$H$9,"призер","участник")))</f>
        <v>призер</v>
      </c>
      <c r="Q15" s="37" t="s">
        <v>187</v>
      </c>
      <c r="R15" s="43" t="s">
        <v>44</v>
      </c>
    </row>
    <row r="16" spans="1:21" ht="30">
      <c r="A16" s="28">
        <v>42</v>
      </c>
      <c r="B16" s="51" t="s">
        <v>12</v>
      </c>
      <c r="C16" s="34" t="s">
        <v>320</v>
      </c>
      <c r="D16" s="34" t="s">
        <v>320</v>
      </c>
      <c r="E16" s="34" t="s">
        <v>304</v>
      </c>
      <c r="F16" s="35"/>
      <c r="G16" s="42"/>
      <c r="H16" s="42"/>
      <c r="I16" s="37"/>
      <c r="J16" s="66" t="s">
        <v>44</v>
      </c>
      <c r="K16" s="38">
        <v>5</v>
      </c>
      <c r="L16" s="29" t="s">
        <v>197</v>
      </c>
      <c r="M16" s="40">
        <v>15</v>
      </c>
      <c r="N16" s="31">
        <f>IF(M16="","",M16/$E$9)</f>
        <v>0.6</v>
      </c>
      <c r="O16" s="31">
        <f>IF(M16="","",M16/$K$9)</f>
        <v>0.64655172413793105</v>
      </c>
      <c r="P16" s="41" t="str">
        <f>IF(M16="","",IF($K$9=M16,$L$9,IF(M16&gt;=$H$9,"призер","участник")))</f>
        <v>призер</v>
      </c>
      <c r="Q16" s="37" t="s">
        <v>187</v>
      </c>
      <c r="R16" s="43" t="s">
        <v>44</v>
      </c>
    </row>
    <row r="17" spans="1:18" ht="30">
      <c r="A17" s="28">
        <v>32</v>
      </c>
      <c r="B17" s="51" t="s">
        <v>12</v>
      </c>
      <c r="C17" s="34" t="s">
        <v>321</v>
      </c>
      <c r="D17" s="34" t="s">
        <v>310</v>
      </c>
      <c r="E17" s="34" t="s">
        <v>310</v>
      </c>
      <c r="F17" s="35"/>
      <c r="G17" s="36"/>
      <c r="H17" s="36"/>
      <c r="I17" s="37"/>
      <c r="J17" s="37" t="s">
        <v>44</v>
      </c>
      <c r="K17" s="38">
        <v>5</v>
      </c>
      <c r="L17" s="29" t="s">
        <v>186</v>
      </c>
      <c r="M17" s="40">
        <v>14.4</v>
      </c>
      <c r="N17" s="31">
        <f>IF(M17="","",M17/$E$9)</f>
        <v>0.57600000000000007</v>
      </c>
      <c r="O17" s="31">
        <f>IF(M17="","",M17/$K$9)</f>
        <v>0.62068965517241381</v>
      </c>
      <c r="P17" s="41" t="str">
        <f>IF(M17="","",IF($K$9=M17,$L$9,IF(M17&gt;=$H$9,"призер","участник")))</f>
        <v>призер</v>
      </c>
      <c r="Q17" s="37" t="s">
        <v>187</v>
      </c>
      <c r="R17" s="43" t="s">
        <v>44</v>
      </c>
    </row>
    <row r="18" spans="1:18" ht="30">
      <c r="A18" s="28">
        <v>33</v>
      </c>
      <c r="B18" s="51" t="s">
        <v>12</v>
      </c>
      <c r="C18" s="34" t="s">
        <v>321</v>
      </c>
      <c r="D18" s="34" t="s">
        <v>317</v>
      </c>
      <c r="E18" s="34" t="s">
        <v>307</v>
      </c>
      <c r="F18" s="35"/>
      <c r="G18" s="42"/>
      <c r="H18" s="42"/>
      <c r="I18" s="37"/>
      <c r="J18" s="37" t="s">
        <v>44</v>
      </c>
      <c r="K18" s="38">
        <v>5</v>
      </c>
      <c r="L18" s="29" t="s">
        <v>188</v>
      </c>
      <c r="M18" s="40">
        <v>14.2</v>
      </c>
      <c r="N18" s="31">
        <f>IF(M18="","",M18/$E$9)</f>
        <v>0.56799999999999995</v>
      </c>
      <c r="O18" s="31">
        <f>IF(M18="","",M18/$K$9)</f>
        <v>0.61206896551724133</v>
      </c>
      <c r="P18" s="41" t="str">
        <f>IF(M18="","",IF($K$9=M18,$L$9,IF(M18&gt;=$H$9,"призер","участник")))</f>
        <v>призер</v>
      </c>
      <c r="Q18" s="37" t="s">
        <v>187</v>
      </c>
      <c r="R18" s="43" t="s">
        <v>44</v>
      </c>
    </row>
    <row r="19" spans="1:18" ht="30">
      <c r="A19" s="28">
        <v>44</v>
      </c>
      <c r="B19" s="51" t="s">
        <v>12</v>
      </c>
      <c r="C19" s="34" t="s">
        <v>310</v>
      </c>
      <c r="D19" s="34" t="s">
        <v>311</v>
      </c>
      <c r="E19" s="34" t="s">
        <v>311</v>
      </c>
      <c r="F19" s="35"/>
      <c r="G19" s="42"/>
      <c r="H19" s="42"/>
      <c r="I19" s="37"/>
      <c r="J19" s="66" t="s">
        <v>44</v>
      </c>
      <c r="K19" s="38">
        <v>5</v>
      </c>
      <c r="L19" s="29" t="s">
        <v>198</v>
      </c>
      <c r="M19" s="40">
        <v>14</v>
      </c>
      <c r="N19" s="31">
        <f>IF(M19="","",M19/$E$9)</f>
        <v>0.56000000000000005</v>
      </c>
      <c r="O19" s="31">
        <f>IF(M19="","",M19/$K$9)</f>
        <v>0.60344827586206895</v>
      </c>
      <c r="P19" s="41" t="str">
        <f>IF(M19="","",IF($K$9=M19,$L$9,IF(M19&gt;=$H$9,"призер","участник")))</f>
        <v>призер</v>
      </c>
      <c r="Q19" s="37" t="s">
        <v>187</v>
      </c>
      <c r="R19" s="43" t="s">
        <v>44</v>
      </c>
    </row>
    <row r="20" spans="1:18" ht="54">
      <c r="A20" s="28">
        <v>28</v>
      </c>
      <c r="B20" s="51" t="s">
        <v>12</v>
      </c>
      <c r="C20" s="34" t="s">
        <v>307</v>
      </c>
      <c r="D20" s="34" t="s">
        <v>306</v>
      </c>
      <c r="E20" s="34" t="s">
        <v>311</v>
      </c>
      <c r="F20" s="35"/>
      <c r="G20" s="36"/>
      <c r="H20" s="37"/>
      <c r="I20" s="37"/>
      <c r="J20" s="37" t="s">
        <v>44</v>
      </c>
      <c r="K20" s="38">
        <v>5</v>
      </c>
      <c r="L20" s="59" t="s">
        <v>75</v>
      </c>
      <c r="M20" s="40">
        <v>13</v>
      </c>
      <c r="N20" s="31">
        <f>IF(M20="","",M20/$E$9)</f>
        <v>0.52</v>
      </c>
      <c r="O20" s="31">
        <f>IF(M20="","",M20/$K$9)</f>
        <v>0.56034482758620696</v>
      </c>
      <c r="P20" s="41" t="str">
        <f>IF(M20="","",IF($K$9=M20,$L$9,IF(M20&gt;=$H$9,"призер","участник")))</f>
        <v>призер</v>
      </c>
      <c r="Q20" s="37" t="s">
        <v>45</v>
      </c>
      <c r="R20" s="43" t="s">
        <v>44</v>
      </c>
    </row>
    <row r="21" spans="1:18" ht="54">
      <c r="A21" s="28">
        <v>26</v>
      </c>
      <c r="B21" s="51" t="s">
        <v>12</v>
      </c>
      <c r="C21" s="34" t="s">
        <v>318</v>
      </c>
      <c r="D21" s="34" t="s">
        <v>310</v>
      </c>
      <c r="E21" s="34" t="s">
        <v>305</v>
      </c>
      <c r="F21" s="35"/>
      <c r="G21" s="36"/>
      <c r="H21" s="37"/>
      <c r="I21" s="37"/>
      <c r="J21" s="37" t="s">
        <v>44</v>
      </c>
      <c r="K21" s="38">
        <v>5</v>
      </c>
      <c r="L21" s="59" t="s">
        <v>73</v>
      </c>
      <c r="M21" s="40">
        <v>12.8</v>
      </c>
      <c r="N21" s="31">
        <f>IF(M21="","",M21/$E$9)</f>
        <v>0.51200000000000001</v>
      </c>
      <c r="O21" s="31">
        <f>IF(M21="","",M21/$K$9)</f>
        <v>0.55172413793103448</v>
      </c>
      <c r="P21" s="41" t="str">
        <f>IF(M21="","",IF($K$9=M21,$L$9,IF(M21&gt;=$H$9,"призер","участник")))</f>
        <v>призер</v>
      </c>
      <c r="Q21" s="37" t="s">
        <v>45</v>
      </c>
      <c r="R21" s="43" t="s">
        <v>44</v>
      </c>
    </row>
    <row r="22" spans="1:18" ht="54">
      <c r="A22" s="28">
        <v>12</v>
      </c>
      <c r="B22" s="51" t="s">
        <v>12</v>
      </c>
      <c r="C22" s="34" t="s">
        <v>310</v>
      </c>
      <c r="D22" s="34" t="s">
        <v>308</v>
      </c>
      <c r="E22" s="34" t="s">
        <v>314</v>
      </c>
      <c r="F22" s="35"/>
      <c r="G22" s="36"/>
      <c r="H22" s="37"/>
      <c r="I22" s="37"/>
      <c r="J22" s="37" t="s">
        <v>44</v>
      </c>
      <c r="K22" s="38">
        <v>5</v>
      </c>
      <c r="L22" s="59" t="s">
        <v>59</v>
      </c>
      <c r="M22" s="40">
        <v>12.2</v>
      </c>
      <c r="N22" s="31">
        <f>IF(M22="","",M22/$E$9)</f>
        <v>0.48799999999999999</v>
      </c>
      <c r="O22" s="31">
        <f>IF(M22="","",M22/$K$9)</f>
        <v>0.52586206896551724</v>
      </c>
      <c r="P22" s="41" t="str">
        <f>IF(M22="","",IF($K$9=M22,$L$9,IF(M22&gt;=$H$9,"призер","участник")))</f>
        <v>участник</v>
      </c>
      <c r="Q22" s="37" t="s">
        <v>45</v>
      </c>
      <c r="R22" s="43" t="s">
        <v>44</v>
      </c>
    </row>
    <row r="23" spans="1:18" ht="54">
      <c r="A23" s="28">
        <v>15</v>
      </c>
      <c r="B23" s="51" t="s">
        <v>12</v>
      </c>
      <c r="C23" s="34" t="s">
        <v>311</v>
      </c>
      <c r="D23" s="34" t="s">
        <v>308</v>
      </c>
      <c r="E23" s="34" t="s">
        <v>308</v>
      </c>
      <c r="F23" s="35"/>
      <c r="G23" s="36"/>
      <c r="H23" s="37"/>
      <c r="I23" s="37"/>
      <c r="J23" s="37" t="s">
        <v>44</v>
      </c>
      <c r="K23" s="38">
        <v>5</v>
      </c>
      <c r="L23" s="59" t="s">
        <v>62</v>
      </c>
      <c r="M23" s="40">
        <v>11.2</v>
      </c>
      <c r="N23" s="31">
        <f>IF(M23="","",M23/$E$9)</f>
        <v>0.44799999999999995</v>
      </c>
      <c r="O23" s="31">
        <f>IF(M23="","",M23/$K$9)</f>
        <v>0.48275862068965514</v>
      </c>
      <c r="P23" s="41" t="str">
        <f>IF(M23="","",IF($K$9=M23,$L$9,IF(M23&gt;=$H$9,"призер","участник")))</f>
        <v>участник</v>
      </c>
      <c r="Q23" s="37" t="s">
        <v>45</v>
      </c>
      <c r="R23" s="43" t="s">
        <v>44</v>
      </c>
    </row>
    <row r="24" spans="1:18" ht="30">
      <c r="A24" s="28">
        <v>49</v>
      </c>
      <c r="B24" s="51" t="s">
        <v>12</v>
      </c>
      <c r="C24" s="34" t="s">
        <v>307</v>
      </c>
      <c r="D24" s="34" t="s">
        <v>308</v>
      </c>
      <c r="E24" s="34" t="s">
        <v>305</v>
      </c>
      <c r="F24" s="35"/>
      <c r="G24" s="42"/>
      <c r="H24" s="42"/>
      <c r="I24" s="37"/>
      <c r="J24" s="66" t="s">
        <v>44</v>
      </c>
      <c r="K24" s="38">
        <v>5</v>
      </c>
      <c r="L24" s="29" t="s">
        <v>203</v>
      </c>
      <c r="M24" s="40">
        <v>10.4</v>
      </c>
      <c r="N24" s="31">
        <f>IF(M24="","",M24/$E$9)</f>
        <v>0.41600000000000004</v>
      </c>
      <c r="O24" s="31">
        <f>IF(M24="","",M24/$K$9)</f>
        <v>0.44827586206896552</v>
      </c>
      <c r="P24" s="41" t="str">
        <f>IF(M24="","",IF($K$9=M24,$L$9,IF(M24&gt;=$H$9,"призер","участник")))</f>
        <v>участник</v>
      </c>
      <c r="Q24" s="37" t="s">
        <v>187</v>
      </c>
      <c r="R24" s="43" t="s">
        <v>44</v>
      </c>
    </row>
    <row r="25" spans="1:18" ht="30">
      <c r="A25" s="28">
        <v>52</v>
      </c>
      <c r="B25" s="51" t="s">
        <v>12</v>
      </c>
      <c r="C25" s="34" t="s">
        <v>304</v>
      </c>
      <c r="D25" s="34" t="s">
        <v>305</v>
      </c>
      <c r="E25" s="34" t="s">
        <v>314</v>
      </c>
      <c r="F25" s="35"/>
      <c r="G25" s="42"/>
      <c r="H25" s="42"/>
      <c r="I25" s="37"/>
      <c r="J25" s="66" t="s">
        <v>44</v>
      </c>
      <c r="K25" s="38">
        <v>5</v>
      </c>
      <c r="L25" s="29" t="s">
        <v>205</v>
      </c>
      <c r="M25" s="40">
        <v>10.199999999999999</v>
      </c>
      <c r="N25" s="31">
        <f>IF(M25="","",M25/$E$9)</f>
        <v>0.40799999999999997</v>
      </c>
      <c r="O25" s="31">
        <f>IF(M25="","",M25/$K$9)</f>
        <v>0.43965517241379309</v>
      </c>
      <c r="P25" s="41" t="str">
        <f>IF(M25="","",IF($K$9=M25,$L$9,IF(M25&gt;=$H$9,"призер","участник")))</f>
        <v>участник</v>
      </c>
      <c r="Q25" s="37" t="s">
        <v>187</v>
      </c>
      <c r="R25" s="43" t="s">
        <v>44</v>
      </c>
    </row>
    <row r="26" spans="1:18" ht="30">
      <c r="A26" s="28">
        <v>56</v>
      </c>
      <c r="B26" s="51" t="s">
        <v>12</v>
      </c>
      <c r="C26" s="34" t="s">
        <v>320</v>
      </c>
      <c r="D26" s="34" t="s">
        <v>308</v>
      </c>
      <c r="E26" s="34" t="s">
        <v>319</v>
      </c>
      <c r="F26" s="35"/>
      <c r="G26" s="42"/>
      <c r="H26" s="42"/>
      <c r="I26" s="37"/>
      <c r="J26" s="66" t="s">
        <v>44</v>
      </c>
      <c r="K26" s="38">
        <v>5</v>
      </c>
      <c r="L26" s="29" t="s">
        <v>210</v>
      </c>
      <c r="M26" s="40">
        <v>10.199999999999999</v>
      </c>
      <c r="N26" s="31">
        <f>IF(M26="","",M26/$E$9)</f>
        <v>0.40799999999999997</v>
      </c>
      <c r="O26" s="31">
        <f>IF(M26="","",M26/$K$9)</f>
        <v>0.43965517241379309</v>
      </c>
      <c r="P26" s="41" t="str">
        <f>IF(M26="","",IF($K$9=M26,$L$9,IF(M26&gt;=$H$9,"призер","участник")))</f>
        <v>участник</v>
      </c>
      <c r="Q26" s="37" t="s">
        <v>187</v>
      </c>
      <c r="R26" s="43" t="s">
        <v>44</v>
      </c>
    </row>
    <row r="27" spans="1:18" ht="54">
      <c r="A27" s="28">
        <v>10</v>
      </c>
      <c r="B27" s="51" t="s">
        <v>12</v>
      </c>
      <c r="C27" s="34" t="s">
        <v>332</v>
      </c>
      <c r="D27" s="34" t="s">
        <v>308</v>
      </c>
      <c r="E27" s="34" t="s">
        <v>311</v>
      </c>
      <c r="F27" s="35"/>
      <c r="G27" s="36"/>
      <c r="H27" s="37"/>
      <c r="I27" s="37"/>
      <c r="J27" s="37" t="s">
        <v>44</v>
      </c>
      <c r="K27" s="38">
        <v>5</v>
      </c>
      <c r="L27" s="59" t="s">
        <v>57</v>
      </c>
      <c r="M27" s="40">
        <v>9.1999999999999993</v>
      </c>
      <c r="N27" s="31">
        <f>IF(M27="","",M27/$E$9)</f>
        <v>0.36799999999999999</v>
      </c>
      <c r="O27" s="31">
        <f>IF(M27="","",M27/$K$9)</f>
        <v>0.39655172413793099</v>
      </c>
      <c r="P27" s="41" t="str">
        <f>IF(M27="","",IF($K$9=M27,$L$9,IF(M27&gt;=$H$9,"призер","участник")))</f>
        <v>участник</v>
      </c>
      <c r="Q27" s="37" t="s">
        <v>45</v>
      </c>
      <c r="R27" s="43" t="s">
        <v>44</v>
      </c>
    </row>
    <row r="28" spans="1:18" ht="54">
      <c r="A28" s="28">
        <v>13</v>
      </c>
      <c r="B28" s="51" t="s">
        <v>12</v>
      </c>
      <c r="C28" s="34" t="s">
        <v>314</v>
      </c>
      <c r="D28" s="34" t="s">
        <v>314</v>
      </c>
      <c r="E28" s="34" t="s">
        <v>308</v>
      </c>
      <c r="F28" s="35"/>
      <c r="G28" s="36"/>
      <c r="H28" s="37"/>
      <c r="I28" s="37"/>
      <c r="J28" s="37" t="s">
        <v>44</v>
      </c>
      <c r="K28" s="38">
        <v>5</v>
      </c>
      <c r="L28" s="59" t="s">
        <v>60</v>
      </c>
      <c r="M28" s="40">
        <v>9.1999999999999993</v>
      </c>
      <c r="N28" s="31">
        <f>IF(M28="","",M28/$E$9)</f>
        <v>0.36799999999999999</v>
      </c>
      <c r="O28" s="31">
        <f>IF(M28="","",M28/$K$9)</f>
        <v>0.39655172413793099</v>
      </c>
      <c r="P28" s="41" t="str">
        <f>IF(M28="","",IF($K$9=M28,$L$9,IF(M28&gt;=$H$9,"призер","участник")))</f>
        <v>участник</v>
      </c>
      <c r="Q28" s="37" t="s">
        <v>45</v>
      </c>
      <c r="R28" s="43" t="s">
        <v>44</v>
      </c>
    </row>
    <row r="29" spans="1:18" ht="54">
      <c r="A29" s="28">
        <v>7</v>
      </c>
      <c r="B29" s="51" t="s">
        <v>12</v>
      </c>
      <c r="C29" s="34" t="s">
        <v>310</v>
      </c>
      <c r="D29" s="34" t="s">
        <v>310</v>
      </c>
      <c r="E29" s="34" t="s">
        <v>327</v>
      </c>
      <c r="F29" s="35"/>
      <c r="G29" s="36"/>
      <c r="H29" s="37"/>
      <c r="I29" s="37"/>
      <c r="J29" s="37" t="s">
        <v>44</v>
      </c>
      <c r="K29" s="38">
        <v>5</v>
      </c>
      <c r="L29" s="59" t="s">
        <v>53</v>
      </c>
      <c r="M29" s="40">
        <v>9</v>
      </c>
      <c r="N29" s="31">
        <f>IF(M29="","",M29/$E$9)</f>
        <v>0.36</v>
      </c>
      <c r="O29" s="31">
        <f>IF(M29="","",M29/$K$9)</f>
        <v>0.38793103448275862</v>
      </c>
      <c r="P29" s="41" t="str">
        <f>IF(M29="","",IF($K$9=M29,$L$9,IF(M29&gt;=$H$9,"призер","участник")))</f>
        <v>участник</v>
      </c>
      <c r="Q29" s="37" t="s">
        <v>45</v>
      </c>
      <c r="R29" s="43" t="s">
        <v>44</v>
      </c>
    </row>
    <row r="30" spans="1:18" ht="54">
      <c r="A30" s="28">
        <v>16</v>
      </c>
      <c r="B30" s="51" t="s">
        <v>12</v>
      </c>
      <c r="C30" s="34" t="s">
        <v>304</v>
      </c>
      <c r="D30" s="34" t="s">
        <v>308</v>
      </c>
      <c r="E30" s="34" t="s">
        <v>309</v>
      </c>
      <c r="F30" s="35"/>
      <c r="G30" s="36"/>
      <c r="H30" s="37"/>
      <c r="I30" s="37"/>
      <c r="J30" s="37" t="s">
        <v>44</v>
      </c>
      <c r="K30" s="38">
        <v>5</v>
      </c>
      <c r="L30" s="59" t="s">
        <v>63</v>
      </c>
      <c r="M30" s="40">
        <v>8.6</v>
      </c>
      <c r="N30" s="31">
        <f>IF(M30="","",M30/$E$9)</f>
        <v>0.34399999999999997</v>
      </c>
      <c r="O30" s="31">
        <f>IF(M30="","",M30/$K$9)</f>
        <v>0.37068965517241381</v>
      </c>
      <c r="P30" s="41" t="str">
        <f>IF(M30="","",IF($K$9=M30,$L$9,IF(M30&gt;=$H$9,"призер","участник")))</f>
        <v>участник</v>
      </c>
      <c r="Q30" s="37" t="s">
        <v>45</v>
      </c>
      <c r="R30" s="43" t="s">
        <v>44</v>
      </c>
    </row>
    <row r="31" spans="1:18" ht="30">
      <c r="A31" s="28">
        <v>54</v>
      </c>
      <c r="B31" s="51" t="s">
        <v>12</v>
      </c>
      <c r="C31" s="34" t="s">
        <v>327</v>
      </c>
      <c r="D31" s="34" t="s">
        <v>305</v>
      </c>
      <c r="E31" s="34" t="s">
        <v>315</v>
      </c>
      <c r="F31" s="35"/>
      <c r="G31" s="42"/>
      <c r="H31" s="42"/>
      <c r="I31" s="37"/>
      <c r="J31" s="66" t="s">
        <v>44</v>
      </c>
      <c r="K31" s="38">
        <v>5</v>
      </c>
      <c r="L31" s="29" t="s">
        <v>208</v>
      </c>
      <c r="M31" s="40">
        <v>8.6</v>
      </c>
      <c r="N31" s="31">
        <f>IF(M31="","",M31/$E$9)</f>
        <v>0.34399999999999997</v>
      </c>
      <c r="O31" s="31">
        <f>IF(M31="","",M31/$K$9)</f>
        <v>0.37068965517241381</v>
      </c>
      <c r="P31" s="41" t="str">
        <f>IF(M31="","",IF($K$9=M31,$L$9,IF(M31&gt;=$H$9,"призер","участник")))</f>
        <v>участник</v>
      </c>
      <c r="Q31" s="37" t="s">
        <v>187</v>
      </c>
      <c r="R31" s="43" t="s">
        <v>44</v>
      </c>
    </row>
    <row r="32" spans="1:18" ht="54">
      <c r="A32" s="28">
        <v>6</v>
      </c>
      <c r="B32" s="51" t="s">
        <v>12</v>
      </c>
      <c r="C32" s="34" t="s">
        <v>307</v>
      </c>
      <c r="D32" s="34" t="s">
        <v>308</v>
      </c>
      <c r="E32" s="34" t="s">
        <v>310</v>
      </c>
      <c r="F32" s="35"/>
      <c r="G32" s="36"/>
      <c r="H32" s="37"/>
      <c r="I32" s="37"/>
      <c r="J32" s="37" t="s">
        <v>44</v>
      </c>
      <c r="K32" s="38">
        <v>5</v>
      </c>
      <c r="L32" s="59" t="s">
        <v>54</v>
      </c>
      <c r="M32" s="40">
        <v>8.1999999999999993</v>
      </c>
      <c r="N32" s="31">
        <f>IF(M32="","",M32/$E$9)</f>
        <v>0.32799999999999996</v>
      </c>
      <c r="O32" s="31">
        <f>IF(M32="","",M32/$K$9)</f>
        <v>0.35344827586206895</v>
      </c>
      <c r="P32" s="41" t="str">
        <f>IF(M32="","",IF($K$9=M32,$L$9,IF(M32&gt;=$H$9,"призер","участник")))</f>
        <v>участник</v>
      </c>
      <c r="Q32" s="37" t="s">
        <v>45</v>
      </c>
      <c r="R32" s="43" t="s">
        <v>44</v>
      </c>
    </row>
    <row r="33" spans="1:18" ht="30">
      <c r="A33" s="28">
        <v>46</v>
      </c>
      <c r="B33" s="51" t="s">
        <v>12</v>
      </c>
      <c r="C33" s="34" t="s">
        <v>311</v>
      </c>
      <c r="D33" s="34" t="s">
        <v>308</v>
      </c>
      <c r="E33" s="34" t="s">
        <v>320</v>
      </c>
      <c r="F33" s="35"/>
      <c r="G33" s="42"/>
      <c r="H33" s="42"/>
      <c r="I33" s="37"/>
      <c r="J33" s="66" t="s">
        <v>44</v>
      </c>
      <c r="K33" s="38">
        <v>5</v>
      </c>
      <c r="L33" s="29" t="s">
        <v>200</v>
      </c>
      <c r="M33" s="40">
        <v>8.1999999999999993</v>
      </c>
      <c r="N33" s="31">
        <f>IF(M33="","",M33/$E$9)</f>
        <v>0.32799999999999996</v>
      </c>
      <c r="O33" s="31">
        <f>IF(M33="","",M33/$K$9)</f>
        <v>0.35344827586206895</v>
      </c>
      <c r="P33" s="41" t="str">
        <f>IF(M33="","",IF($K$9=M33,$L$9,IF(M33&gt;=$H$9,"призер","участник")))</f>
        <v>участник</v>
      </c>
      <c r="Q33" s="37" t="s">
        <v>187</v>
      </c>
      <c r="R33" s="43" t="s">
        <v>44</v>
      </c>
    </row>
    <row r="34" spans="1:18" ht="30">
      <c r="A34" s="28">
        <v>57</v>
      </c>
      <c r="B34" s="51" t="s">
        <v>12</v>
      </c>
      <c r="C34" s="34" t="s">
        <v>323</v>
      </c>
      <c r="D34" s="34" t="s">
        <v>304</v>
      </c>
      <c r="E34" s="34" t="s">
        <v>310</v>
      </c>
      <c r="F34" s="35"/>
      <c r="G34" s="42"/>
      <c r="H34" s="42"/>
      <c r="I34" s="37"/>
      <c r="J34" s="66" t="s">
        <v>44</v>
      </c>
      <c r="K34" s="38">
        <v>5</v>
      </c>
      <c r="L34" s="29" t="s">
        <v>211</v>
      </c>
      <c r="M34" s="40">
        <v>8.1999999999999993</v>
      </c>
      <c r="N34" s="31">
        <f>IF(M34="","",M34/$E$9)</f>
        <v>0.32799999999999996</v>
      </c>
      <c r="O34" s="31">
        <f>IF(M34="","",M34/$K$9)</f>
        <v>0.35344827586206895</v>
      </c>
      <c r="P34" s="41" t="str">
        <f>IF(M34="","",IF($K$9=M34,$L$9,IF(M34&gt;=$H$9,"призер","участник")))</f>
        <v>участник</v>
      </c>
      <c r="Q34" s="37" t="s">
        <v>187</v>
      </c>
      <c r="R34" s="43" t="s">
        <v>44</v>
      </c>
    </row>
    <row r="35" spans="1:18" ht="54">
      <c r="A35" s="28">
        <v>8</v>
      </c>
      <c r="B35" s="51" t="s">
        <v>12</v>
      </c>
      <c r="C35" s="34" t="s">
        <v>303</v>
      </c>
      <c r="D35" s="34" t="s">
        <v>308</v>
      </c>
      <c r="E35" s="34" t="s">
        <v>308</v>
      </c>
      <c r="F35" s="35"/>
      <c r="G35" s="36"/>
      <c r="H35" s="37"/>
      <c r="I35" s="37"/>
      <c r="J35" s="37" t="s">
        <v>44</v>
      </c>
      <c r="K35" s="38">
        <v>5</v>
      </c>
      <c r="L35" s="59" t="s">
        <v>55</v>
      </c>
      <c r="M35" s="40">
        <v>8</v>
      </c>
      <c r="N35" s="31">
        <f>IF(M35="","",M35/$E$9)</f>
        <v>0.32</v>
      </c>
      <c r="O35" s="31">
        <f>IF(M35="","",M35/$K$9)</f>
        <v>0.34482758620689657</v>
      </c>
      <c r="P35" s="41" t="str">
        <f>IF(M35="","",IF($K$9=M35,$L$9,IF(M35&gt;=$H$9,"призер","участник")))</f>
        <v>участник</v>
      </c>
      <c r="Q35" s="37" t="s">
        <v>45</v>
      </c>
      <c r="R35" s="43" t="s">
        <v>44</v>
      </c>
    </row>
    <row r="36" spans="1:18" ht="30">
      <c r="A36" s="28">
        <v>35</v>
      </c>
      <c r="B36" s="51" t="s">
        <v>12</v>
      </c>
      <c r="C36" s="34" t="s">
        <v>325</v>
      </c>
      <c r="D36" s="34" t="s">
        <v>304</v>
      </c>
      <c r="E36" s="34" t="s">
        <v>327</v>
      </c>
      <c r="F36" s="35"/>
      <c r="G36" s="42"/>
      <c r="H36" s="42"/>
      <c r="I36" s="37"/>
      <c r="J36" s="66" t="s">
        <v>44</v>
      </c>
      <c r="K36" s="38">
        <v>5</v>
      </c>
      <c r="L36" s="29" t="s">
        <v>190</v>
      </c>
      <c r="M36" s="40">
        <v>8</v>
      </c>
      <c r="N36" s="31">
        <f>IF(M36="","",M36/$E$9)</f>
        <v>0.32</v>
      </c>
      <c r="O36" s="31">
        <f>IF(M36="","",M36/$K$9)</f>
        <v>0.34482758620689657</v>
      </c>
      <c r="P36" s="41" t="str">
        <f>IF(M36="","",IF($K$9=M36,$L$9,IF(M36&gt;=$H$9,"призер","участник")))</f>
        <v>участник</v>
      </c>
      <c r="Q36" s="37" t="s">
        <v>187</v>
      </c>
      <c r="R36" s="43" t="s">
        <v>44</v>
      </c>
    </row>
    <row r="37" spans="1:18" ht="30">
      <c r="A37" s="28">
        <v>51</v>
      </c>
      <c r="B37" s="51" t="s">
        <v>12</v>
      </c>
      <c r="C37" s="34" t="s">
        <v>329</v>
      </c>
      <c r="D37" s="34" t="s">
        <v>307</v>
      </c>
      <c r="E37" s="34" t="s">
        <v>305</v>
      </c>
      <c r="F37" s="35"/>
      <c r="G37" s="42"/>
      <c r="H37" s="42"/>
      <c r="I37" s="37"/>
      <c r="J37" s="66" t="s">
        <v>44</v>
      </c>
      <c r="K37" s="38">
        <v>5</v>
      </c>
      <c r="L37" s="29" t="s">
        <v>206</v>
      </c>
      <c r="M37" s="40">
        <v>7.8</v>
      </c>
      <c r="N37" s="31">
        <f>IF(M37="","",M37/$E$9)</f>
        <v>0.312</v>
      </c>
      <c r="O37" s="31">
        <f>IF(M37="","",M37/$K$9)</f>
        <v>0.33620689655172414</v>
      </c>
      <c r="P37" s="41" t="str">
        <f>IF(M37="","",IF($K$9=M37,$L$9,IF(M37&gt;=$H$9,"призер","участник")))</f>
        <v>участник</v>
      </c>
      <c r="Q37" s="37" t="s">
        <v>187</v>
      </c>
      <c r="R37" s="43" t="s">
        <v>44</v>
      </c>
    </row>
    <row r="38" spans="1:18" ht="54">
      <c r="A38" s="28">
        <v>27</v>
      </c>
      <c r="B38" s="51" t="s">
        <v>12</v>
      </c>
      <c r="C38" s="47" t="s">
        <v>304</v>
      </c>
      <c r="D38" s="47" t="s">
        <v>305</v>
      </c>
      <c r="E38" s="47" t="s">
        <v>320</v>
      </c>
      <c r="F38" s="48"/>
      <c r="G38" s="36"/>
      <c r="H38" s="37"/>
      <c r="I38" s="37"/>
      <c r="J38" s="37" t="s">
        <v>44</v>
      </c>
      <c r="K38" s="38">
        <v>5</v>
      </c>
      <c r="L38" s="59" t="s">
        <v>74</v>
      </c>
      <c r="M38" s="40">
        <v>7.6</v>
      </c>
      <c r="N38" s="31">
        <f>IF(M38="","",M38/$E$9)</f>
        <v>0.30399999999999999</v>
      </c>
      <c r="O38" s="31">
        <f>IF(M38="","",M38/$K$9)</f>
        <v>0.32758620689655171</v>
      </c>
      <c r="P38" s="41" t="str">
        <f>IF(M38="","",IF($K$9=M38,$L$9,IF(M38&gt;=$H$9,"призер","участник")))</f>
        <v>участник</v>
      </c>
      <c r="Q38" s="37" t="s">
        <v>45</v>
      </c>
      <c r="R38" s="43" t="s">
        <v>44</v>
      </c>
    </row>
    <row r="39" spans="1:18" ht="30">
      <c r="A39" s="28">
        <v>45</v>
      </c>
      <c r="B39" s="51" t="s">
        <v>12</v>
      </c>
      <c r="C39" s="34" t="s">
        <v>315</v>
      </c>
      <c r="D39" s="34" t="s">
        <v>320</v>
      </c>
      <c r="E39" s="34" t="s">
        <v>310</v>
      </c>
      <c r="F39" s="35"/>
      <c r="G39" s="42"/>
      <c r="H39" s="42"/>
      <c r="I39" s="37"/>
      <c r="J39" s="66" t="s">
        <v>44</v>
      </c>
      <c r="K39" s="38">
        <v>5</v>
      </c>
      <c r="L39" s="29" t="s">
        <v>199</v>
      </c>
      <c r="M39" s="40">
        <v>7.4</v>
      </c>
      <c r="N39" s="31">
        <f>IF(M39="","",M39/$E$9)</f>
        <v>0.29600000000000004</v>
      </c>
      <c r="O39" s="31">
        <f>IF(M39="","",M39/$K$9)</f>
        <v>0.31896551724137934</v>
      </c>
      <c r="P39" s="41" t="str">
        <f>IF(M39="","",IF($K$9=M39,$L$9,IF(M39&gt;=$H$9,"призер","участник")))</f>
        <v>участник</v>
      </c>
      <c r="Q39" s="37" t="s">
        <v>187</v>
      </c>
      <c r="R39" s="43" t="s">
        <v>44</v>
      </c>
    </row>
    <row r="40" spans="1:18" ht="54">
      <c r="A40" s="28">
        <v>9</v>
      </c>
      <c r="B40" s="51" t="s">
        <v>12</v>
      </c>
      <c r="C40" s="34" t="s">
        <v>323</v>
      </c>
      <c r="D40" s="34" t="s">
        <v>308</v>
      </c>
      <c r="E40" s="34" t="s">
        <v>320</v>
      </c>
      <c r="F40" s="35"/>
      <c r="G40" s="36"/>
      <c r="H40" s="37"/>
      <c r="I40" s="37"/>
      <c r="J40" s="37" t="s">
        <v>44</v>
      </c>
      <c r="K40" s="38">
        <v>5</v>
      </c>
      <c r="L40" s="59" t="s">
        <v>56</v>
      </c>
      <c r="M40" s="40">
        <v>7.2</v>
      </c>
      <c r="N40" s="31">
        <f>IF(M40="","",M40/$E$9)</f>
        <v>0.28800000000000003</v>
      </c>
      <c r="O40" s="31">
        <f>IF(M40="","",M40/$K$9)</f>
        <v>0.31034482758620691</v>
      </c>
      <c r="P40" s="41" t="str">
        <f>IF(M40="","",IF($K$9=M40,$L$9,IF(M40&gt;=$H$9,"призер","участник")))</f>
        <v>участник</v>
      </c>
      <c r="Q40" s="37" t="s">
        <v>45</v>
      </c>
      <c r="R40" s="43" t="s">
        <v>44</v>
      </c>
    </row>
    <row r="41" spans="1:18" ht="54">
      <c r="A41" s="28">
        <v>14</v>
      </c>
      <c r="B41" s="51" t="s">
        <v>12</v>
      </c>
      <c r="C41" s="34" t="s">
        <v>308</v>
      </c>
      <c r="D41" s="34" t="s">
        <v>314</v>
      </c>
      <c r="E41" s="34" t="s">
        <v>323</v>
      </c>
      <c r="F41" s="35"/>
      <c r="G41" s="36"/>
      <c r="H41" s="37"/>
      <c r="I41" s="37"/>
      <c r="J41" s="37" t="s">
        <v>44</v>
      </c>
      <c r="K41" s="38">
        <v>5</v>
      </c>
      <c r="L41" s="59" t="s">
        <v>61</v>
      </c>
      <c r="M41" s="40">
        <v>7.2</v>
      </c>
      <c r="N41" s="31">
        <f>IF(M41="","",M41/$E$9)</f>
        <v>0.28800000000000003</v>
      </c>
      <c r="O41" s="31">
        <f>IF(M41="","",M41/$K$9)</f>
        <v>0.31034482758620691</v>
      </c>
      <c r="P41" s="41" t="str">
        <f>IF(M41="","",IF($K$9=M41,$L$9,IF(M41&gt;=$H$9,"призер","участник")))</f>
        <v>участник</v>
      </c>
      <c r="Q41" s="37" t="s">
        <v>45</v>
      </c>
      <c r="R41" s="43" t="s">
        <v>44</v>
      </c>
    </row>
    <row r="42" spans="1:18" ht="54">
      <c r="A42" s="28">
        <v>21</v>
      </c>
      <c r="B42" s="51" t="s">
        <v>12</v>
      </c>
      <c r="C42" s="34" t="s">
        <v>311</v>
      </c>
      <c r="D42" s="34" t="s">
        <v>311</v>
      </c>
      <c r="E42" s="34" t="s">
        <v>310</v>
      </c>
      <c r="F42" s="35"/>
      <c r="G42" s="36"/>
      <c r="H42" s="37"/>
      <c r="I42" s="37"/>
      <c r="J42" s="37" t="s">
        <v>44</v>
      </c>
      <c r="K42" s="38">
        <v>5</v>
      </c>
      <c r="L42" s="59" t="s">
        <v>68</v>
      </c>
      <c r="M42" s="40">
        <v>7</v>
      </c>
      <c r="N42" s="31">
        <f>IF(M42="","",M42/$E$9)</f>
        <v>0.28000000000000003</v>
      </c>
      <c r="O42" s="31">
        <f>IF(M42="","",M42/$K$9)</f>
        <v>0.30172413793103448</v>
      </c>
      <c r="P42" s="41" t="str">
        <f>IF(M42="","",IF($K$9=M42,$L$9,IF(M42&gt;=$H$9,"призер","участник")))</f>
        <v>участник</v>
      </c>
      <c r="Q42" s="37" t="s">
        <v>45</v>
      </c>
      <c r="R42" s="43" t="s">
        <v>44</v>
      </c>
    </row>
    <row r="43" spans="1:18" ht="54">
      <c r="A43" s="28">
        <v>31</v>
      </c>
      <c r="B43" s="51" t="s">
        <v>12</v>
      </c>
      <c r="C43" s="34" t="s">
        <v>311</v>
      </c>
      <c r="D43" s="34" t="s">
        <v>305</v>
      </c>
      <c r="E43" s="34" t="s">
        <v>320</v>
      </c>
      <c r="F43" s="35"/>
      <c r="G43" s="36"/>
      <c r="H43" s="37"/>
      <c r="I43" s="37"/>
      <c r="J43" s="37" t="s">
        <v>44</v>
      </c>
      <c r="K43" s="38">
        <v>5</v>
      </c>
      <c r="L43" s="59" t="s">
        <v>78</v>
      </c>
      <c r="M43" s="40">
        <v>7</v>
      </c>
      <c r="N43" s="31">
        <f>IF(M43="","",M43/$E$9)</f>
        <v>0.28000000000000003</v>
      </c>
      <c r="O43" s="31">
        <f>IF(M43="","",M43/$K$9)</f>
        <v>0.30172413793103448</v>
      </c>
      <c r="P43" s="41" t="str">
        <f>IF(M43="","",IF($K$9=M43,$L$9,IF(M43&gt;=$H$9,"призер","участник")))</f>
        <v>участник</v>
      </c>
      <c r="Q43" s="37" t="s">
        <v>45</v>
      </c>
      <c r="R43" s="43" t="s">
        <v>44</v>
      </c>
    </row>
    <row r="44" spans="1:18" ht="54">
      <c r="A44" s="28">
        <v>20</v>
      </c>
      <c r="B44" s="51" t="s">
        <v>12</v>
      </c>
      <c r="C44" s="34" t="s">
        <v>311</v>
      </c>
      <c r="D44" s="34" t="s">
        <v>325</v>
      </c>
      <c r="E44" s="34" t="s">
        <v>308</v>
      </c>
      <c r="F44" s="35"/>
      <c r="G44" s="36"/>
      <c r="H44" s="37"/>
      <c r="I44" s="37"/>
      <c r="J44" s="37" t="s">
        <v>44</v>
      </c>
      <c r="K44" s="38">
        <v>5</v>
      </c>
      <c r="L44" s="59" t="s">
        <v>67</v>
      </c>
      <c r="M44" s="40">
        <v>6.8</v>
      </c>
      <c r="N44" s="31">
        <f>IF(M44="","",M44/$E$9)</f>
        <v>0.27200000000000002</v>
      </c>
      <c r="O44" s="31">
        <f>IF(M44="","",M44/$K$9)</f>
        <v>0.29310344827586204</v>
      </c>
      <c r="P44" s="41" t="str">
        <f>IF(M44="","",IF($K$9=M44,$L$9,IF(M44&gt;=$H$9,"призер","участник")))</f>
        <v>участник</v>
      </c>
      <c r="Q44" s="37" t="s">
        <v>45</v>
      </c>
      <c r="R44" s="43" t="s">
        <v>44</v>
      </c>
    </row>
    <row r="45" spans="1:18" ht="30">
      <c r="A45" s="28">
        <v>39</v>
      </c>
      <c r="B45" s="51" t="s">
        <v>12</v>
      </c>
      <c r="C45" s="34" t="s">
        <v>312</v>
      </c>
      <c r="D45" s="34" t="s">
        <v>311</v>
      </c>
      <c r="E45" s="34" t="s">
        <v>308</v>
      </c>
      <c r="F45" s="35"/>
      <c r="G45" s="42"/>
      <c r="H45" s="42"/>
      <c r="I45" s="37"/>
      <c r="J45" s="66" t="s">
        <v>44</v>
      </c>
      <c r="K45" s="38">
        <v>5</v>
      </c>
      <c r="L45" s="29" t="s">
        <v>194</v>
      </c>
      <c r="M45" s="40">
        <v>6.8</v>
      </c>
      <c r="N45" s="31">
        <f>IF(M45="","",M45/$E$9)</f>
        <v>0.27200000000000002</v>
      </c>
      <c r="O45" s="31">
        <f>IF(M45="","",M45/$K$9)</f>
        <v>0.29310344827586204</v>
      </c>
      <c r="P45" s="41" t="str">
        <f>IF(M45="","",IF($K$9=M45,$L$9,IF(M45&gt;=$H$9,"призер","участник")))</f>
        <v>участник</v>
      </c>
      <c r="Q45" s="37" t="s">
        <v>187</v>
      </c>
      <c r="R45" s="43" t="s">
        <v>44</v>
      </c>
    </row>
    <row r="46" spans="1:18" ht="54">
      <c r="A46" s="28">
        <v>18</v>
      </c>
      <c r="B46" s="51" t="s">
        <v>12</v>
      </c>
      <c r="C46" s="34" t="s">
        <v>323</v>
      </c>
      <c r="D46" s="34" t="s">
        <v>308</v>
      </c>
      <c r="E46" s="34" t="s">
        <v>310</v>
      </c>
      <c r="F46" s="35"/>
      <c r="G46" s="36"/>
      <c r="H46" s="37"/>
      <c r="I46" s="37"/>
      <c r="J46" s="37" t="s">
        <v>44</v>
      </c>
      <c r="K46" s="38">
        <v>5</v>
      </c>
      <c r="L46" s="59" t="s">
        <v>65</v>
      </c>
      <c r="M46" s="40">
        <v>6.6</v>
      </c>
      <c r="N46" s="31">
        <f>IF(M46="","",M46/$E$9)</f>
        <v>0.26400000000000001</v>
      </c>
      <c r="O46" s="31">
        <f>IF(M46="","",M46/$K$9)</f>
        <v>0.28448275862068967</v>
      </c>
      <c r="P46" s="41" t="str">
        <f>IF(M46="","",IF($K$9=M46,$L$9,IF(M46&gt;=$H$9,"призер","участник")))</f>
        <v>участник</v>
      </c>
      <c r="Q46" s="37" t="s">
        <v>45</v>
      </c>
      <c r="R46" s="43" t="s">
        <v>44</v>
      </c>
    </row>
    <row r="47" spans="1:18" ht="54">
      <c r="A47" s="28">
        <v>30</v>
      </c>
      <c r="B47" s="51" t="s">
        <v>12</v>
      </c>
      <c r="C47" s="34" t="s">
        <v>315</v>
      </c>
      <c r="D47" s="34" t="s">
        <v>325</v>
      </c>
      <c r="E47" s="34" t="s">
        <v>308</v>
      </c>
      <c r="F47" s="35"/>
      <c r="G47" s="36"/>
      <c r="H47" s="37"/>
      <c r="I47" s="37"/>
      <c r="J47" s="37" t="s">
        <v>44</v>
      </c>
      <c r="K47" s="38">
        <v>5</v>
      </c>
      <c r="L47" s="59" t="s">
        <v>77</v>
      </c>
      <c r="M47" s="40">
        <v>6.6</v>
      </c>
      <c r="N47" s="31">
        <f>IF(M47="","",M47/$E$9)</f>
        <v>0.26400000000000001</v>
      </c>
      <c r="O47" s="31">
        <f>IF(M47="","",M47/$K$9)</f>
        <v>0.28448275862068967</v>
      </c>
      <c r="P47" s="41" t="str">
        <f>IF(M47="","",IF($K$9=M47,$L$9,IF(M47&gt;=$H$9,"призер","участник")))</f>
        <v>участник</v>
      </c>
      <c r="Q47" s="37" t="s">
        <v>45</v>
      </c>
      <c r="R47" s="43" t="s">
        <v>44</v>
      </c>
    </row>
    <row r="48" spans="1:18" ht="30">
      <c r="A48" s="28">
        <v>53</v>
      </c>
      <c r="B48" s="51" t="s">
        <v>12</v>
      </c>
      <c r="C48" s="34" t="s">
        <v>313</v>
      </c>
      <c r="D48" s="34" t="s">
        <v>308</v>
      </c>
      <c r="E48" s="34" t="s">
        <v>310</v>
      </c>
      <c r="F48" s="35"/>
      <c r="G48" s="42"/>
      <c r="H48" s="42"/>
      <c r="I48" s="37"/>
      <c r="J48" s="66" t="s">
        <v>44</v>
      </c>
      <c r="K48" s="38">
        <v>5</v>
      </c>
      <c r="L48" s="29" t="s">
        <v>207</v>
      </c>
      <c r="M48" s="40">
        <v>6.6</v>
      </c>
      <c r="N48" s="31">
        <f>IF(M48="","",M48/$E$9)</f>
        <v>0.26400000000000001</v>
      </c>
      <c r="O48" s="31">
        <f>IF(M48="","",M48/$K$9)</f>
        <v>0.28448275862068967</v>
      </c>
      <c r="P48" s="41" t="str">
        <f>IF(M48="","",IF($K$9=M48,$L$9,IF(M48&gt;=$H$9,"призер","участник")))</f>
        <v>участник</v>
      </c>
      <c r="Q48" s="37" t="s">
        <v>187</v>
      </c>
      <c r="R48" s="43" t="s">
        <v>44</v>
      </c>
    </row>
    <row r="49" spans="1:18" ht="30">
      <c r="A49" s="28">
        <v>36</v>
      </c>
      <c r="B49" s="51" t="s">
        <v>12</v>
      </c>
      <c r="C49" s="34" t="s">
        <v>307</v>
      </c>
      <c r="D49" s="34" t="s">
        <v>325</v>
      </c>
      <c r="E49" s="34" t="s">
        <v>325</v>
      </c>
      <c r="F49" s="35"/>
      <c r="G49" s="42"/>
      <c r="H49" s="42"/>
      <c r="I49" s="37"/>
      <c r="J49" s="66" t="s">
        <v>44</v>
      </c>
      <c r="K49" s="38">
        <v>5</v>
      </c>
      <c r="L49" s="29" t="s">
        <v>191</v>
      </c>
      <c r="M49" s="40">
        <v>6.4</v>
      </c>
      <c r="N49" s="31">
        <f>IF(M49="","",M49/$E$9)</f>
        <v>0.25600000000000001</v>
      </c>
      <c r="O49" s="31">
        <f>IF(M49="","",M49/$K$9)</f>
        <v>0.27586206896551724</v>
      </c>
      <c r="P49" s="41" t="str">
        <f>IF(M49="","",IF($K$9=M49,$L$9,IF(M49&gt;=$H$9,"призер","участник")))</f>
        <v>участник</v>
      </c>
      <c r="Q49" s="37" t="s">
        <v>187</v>
      </c>
      <c r="R49" s="43" t="s">
        <v>44</v>
      </c>
    </row>
    <row r="50" spans="1:18" ht="30">
      <c r="A50" s="28">
        <v>37</v>
      </c>
      <c r="B50" s="51" t="s">
        <v>12</v>
      </c>
      <c r="C50" s="34" t="s">
        <v>317</v>
      </c>
      <c r="D50" s="34" t="s">
        <v>320</v>
      </c>
      <c r="E50" s="34" t="s">
        <v>308</v>
      </c>
      <c r="F50" s="35"/>
      <c r="G50" s="42"/>
      <c r="H50" s="42"/>
      <c r="I50" s="37"/>
      <c r="J50" s="66" t="s">
        <v>44</v>
      </c>
      <c r="K50" s="38">
        <v>5</v>
      </c>
      <c r="L50" s="29" t="s">
        <v>192</v>
      </c>
      <c r="M50" s="40">
        <v>6.4</v>
      </c>
      <c r="N50" s="31">
        <f>IF(M50="","",M50/$E$9)</f>
        <v>0.25600000000000001</v>
      </c>
      <c r="O50" s="31">
        <f>IF(M50="","",M50/$K$9)</f>
        <v>0.27586206896551724</v>
      </c>
      <c r="P50" s="41" t="str">
        <f>IF(M50="","",IF($K$9=M50,$L$9,IF(M50&gt;=$H$9,"призер","участник")))</f>
        <v>участник</v>
      </c>
      <c r="Q50" s="37" t="s">
        <v>187</v>
      </c>
      <c r="R50" s="43" t="s">
        <v>44</v>
      </c>
    </row>
    <row r="51" spans="1:18" ht="30">
      <c r="A51" s="28">
        <v>58</v>
      </c>
      <c r="B51" s="51" t="s">
        <v>12</v>
      </c>
      <c r="C51" s="34" t="s">
        <v>315</v>
      </c>
      <c r="D51" s="34" t="s">
        <v>308</v>
      </c>
      <c r="E51" s="34" t="s">
        <v>317</v>
      </c>
      <c r="F51" s="35"/>
      <c r="G51" s="42"/>
      <c r="H51" s="42"/>
      <c r="I51" s="37"/>
      <c r="J51" s="66" t="s">
        <v>44</v>
      </c>
      <c r="K51" s="38">
        <v>5</v>
      </c>
      <c r="L51" s="29" t="s">
        <v>212</v>
      </c>
      <c r="M51" s="40">
        <v>6.4</v>
      </c>
      <c r="N51" s="31">
        <f>IF(M51="","",M51/$E$9)</f>
        <v>0.25600000000000001</v>
      </c>
      <c r="O51" s="31">
        <f>IF(M51="","",M51/$K$9)</f>
        <v>0.27586206896551724</v>
      </c>
      <c r="P51" s="41" t="str">
        <f>IF(M51="","",IF($K$9=M51,$L$9,IF(M51&gt;=$H$9,"призер","участник")))</f>
        <v>участник</v>
      </c>
      <c r="Q51" s="37" t="s">
        <v>187</v>
      </c>
      <c r="R51" s="43" t="s">
        <v>44</v>
      </c>
    </row>
    <row r="52" spans="1:18" ht="30">
      <c r="A52" s="28">
        <v>59</v>
      </c>
      <c r="B52" s="51" t="s">
        <v>12</v>
      </c>
      <c r="C52" s="34" t="s">
        <v>309</v>
      </c>
      <c r="D52" s="34" t="s">
        <v>311</v>
      </c>
      <c r="E52" s="34" t="s">
        <v>311</v>
      </c>
      <c r="F52" s="35"/>
      <c r="G52" s="42"/>
      <c r="H52" s="42"/>
      <c r="I52" s="37"/>
      <c r="J52" s="66" t="s">
        <v>44</v>
      </c>
      <c r="K52" s="38">
        <v>5</v>
      </c>
      <c r="L52" s="29" t="s">
        <v>213</v>
      </c>
      <c r="M52" s="40">
        <v>6.4</v>
      </c>
      <c r="N52" s="31">
        <f>IF(M52="","",M52/$E$9)</f>
        <v>0.25600000000000001</v>
      </c>
      <c r="O52" s="31">
        <f>IF(M52="","",M52/$K$9)</f>
        <v>0.27586206896551724</v>
      </c>
      <c r="P52" s="41" t="str">
        <f>IF(M52="","",IF($K$9=M52,$L$9,IF(M52&gt;=$H$9,"призер","участник")))</f>
        <v>участник</v>
      </c>
      <c r="Q52" s="37" t="s">
        <v>187</v>
      </c>
      <c r="R52" s="43" t="s">
        <v>44</v>
      </c>
    </row>
    <row r="53" spans="1:18" ht="54">
      <c r="A53" s="28">
        <v>11</v>
      </c>
      <c r="B53" s="51" t="s">
        <v>12</v>
      </c>
      <c r="C53" s="34" t="s">
        <v>308</v>
      </c>
      <c r="D53" s="34" t="s">
        <v>308</v>
      </c>
      <c r="E53" s="34" t="s">
        <v>308</v>
      </c>
      <c r="F53" s="35"/>
      <c r="G53" s="36"/>
      <c r="H53" s="37"/>
      <c r="I53" s="37"/>
      <c r="J53" s="37" t="s">
        <v>44</v>
      </c>
      <c r="K53" s="38">
        <v>5</v>
      </c>
      <c r="L53" s="59" t="s">
        <v>58</v>
      </c>
      <c r="M53" s="40">
        <v>6</v>
      </c>
      <c r="N53" s="31">
        <f>IF(M53="","",M53/$E$9)</f>
        <v>0.24</v>
      </c>
      <c r="O53" s="31">
        <f>IF(M53="","",M53/$K$9)</f>
        <v>0.25862068965517243</v>
      </c>
      <c r="P53" s="41" t="str">
        <f>IF(M53="","",IF($K$9=M53,$L$9,IF(M53&gt;=$H$9,"призер","участник")))</f>
        <v>участник</v>
      </c>
      <c r="Q53" s="37" t="s">
        <v>45</v>
      </c>
      <c r="R53" s="43" t="s">
        <v>44</v>
      </c>
    </row>
    <row r="54" spans="1:18" ht="30">
      <c r="A54" s="28">
        <v>48</v>
      </c>
      <c r="B54" s="51" t="s">
        <v>12</v>
      </c>
      <c r="C54" s="34" t="s">
        <v>317</v>
      </c>
      <c r="D54" s="34" t="s">
        <v>304</v>
      </c>
      <c r="E54" s="34" t="s">
        <v>305</v>
      </c>
      <c r="F54" s="35"/>
      <c r="G54" s="42"/>
      <c r="H54" s="42"/>
      <c r="I54" s="37"/>
      <c r="J54" s="66" t="s">
        <v>44</v>
      </c>
      <c r="K54" s="38">
        <v>5</v>
      </c>
      <c r="L54" s="29" t="s">
        <v>202</v>
      </c>
      <c r="M54" s="40">
        <v>6</v>
      </c>
      <c r="N54" s="31">
        <f>IF(M54="","",M54/$E$9)</f>
        <v>0.24</v>
      </c>
      <c r="O54" s="31">
        <f>IF(M54="","",M54/$K$9)</f>
        <v>0.25862068965517243</v>
      </c>
      <c r="P54" s="41" t="str">
        <f>IF(M54="","",IF($K$9=M54,$L$9,IF(M54&gt;=$H$9,"призер","участник")))</f>
        <v>участник</v>
      </c>
      <c r="Q54" s="37" t="s">
        <v>187</v>
      </c>
      <c r="R54" s="43" t="s">
        <v>44</v>
      </c>
    </row>
    <row r="55" spans="1:18" ht="54">
      <c r="A55" s="28">
        <v>5</v>
      </c>
      <c r="B55" s="51" t="s">
        <v>12</v>
      </c>
      <c r="C55" s="34" t="s">
        <v>323</v>
      </c>
      <c r="D55" s="34" t="s">
        <v>316</v>
      </c>
      <c r="E55" s="34" t="s">
        <v>315</v>
      </c>
      <c r="F55" s="35"/>
      <c r="G55" s="36"/>
      <c r="H55" s="37"/>
      <c r="I55" s="37"/>
      <c r="J55" s="37" t="s">
        <v>44</v>
      </c>
      <c r="K55" s="38">
        <v>5</v>
      </c>
      <c r="L55" s="59" t="s">
        <v>52</v>
      </c>
      <c r="M55" s="40">
        <v>5.8</v>
      </c>
      <c r="N55" s="31">
        <f>IF(M55="","",M55/$E$9)</f>
        <v>0.23199999999999998</v>
      </c>
      <c r="O55" s="31">
        <f>IF(M55="","",M55/$K$9)</f>
        <v>0.25</v>
      </c>
      <c r="P55" s="41" t="str">
        <f>IF(M55="","",IF($K$9=M55,$L$9,IF(M55&gt;=$H$9,"призер","участник")))</f>
        <v>участник</v>
      </c>
      <c r="Q55" s="37" t="s">
        <v>45</v>
      </c>
      <c r="R55" s="43" t="s">
        <v>44</v>
      </c>
    </row>
    <row r="56" spans="1:18" ht="54">
      <c r="A56" s="28">
        <v>19</v>
      </c>
      <c r="B56" s="51" t="s">
        <v>12</v>
      </c>
      <c r="C56" s="34" t="s">
        <v>303</v>
      </c>
      <c r="D56" s="34" t="s">
        <v>305</v>
      </c>
      <c r="E56" s="34" t="s">
        <v>305</v>
      </c>
      <c r="F56" s="35"/>
      <c r="G56" s="36"/>
      <c r="H56" s="37"/>
      <c r="I56" s="37"/>
      <c r="J56" s="37" t="s">
        <v>44</v>
      </c>
      <c r="K56" s="38">
        <v>5</v>
      </c>
      <c r="L56" s="59" t="s">
        <v>66</v>
      </c>
      <c r="M56" s="40">
        <v>5.8</v>
      </c>
      <c r="N56" s="31">
        <f>IF(M56="","",M56/$E$9)</f>
        <v>0.23199999999999998</v>
      </c>
      <c r="O56" s="31">
        <f>IF(M56="","",M56/$K$9)</f>
        <v>0.25</v>
      </c>
      <c r="P56" s="41" t="str">
        <f>IF(M56="","",IF($K$9=M56,$L$9,IF(M56&gt;=$H$9,"призер","участник")))</f>
        <v>участник</v>
      </c>
      <c r="Q56" s="37" t="s">
        <v>45</v>
      </c>
      <c r="R56" s="43" t="s">
        <v>44</v>
      </c>
    </row>
    <row r="57" spans="1:18" ht="54">
      <c r="A57" s="28">
        <v>29</v>
      </c>
      <c r="B57" s="51" t="s">
        <v>12</v>
      </c>
      <c r="C57" s="34" t="s">
        <v>304</v>
      </c>
      <c r="D57" s="34" t="s">
        <v>315</v>
      </c>
      <c r="E57" s="34" t="s">
        <v>315</v>
      </c>
      <c r="F57" s="35"/>
      <c r="G57" s="36"/>
      <c r="H57" s="37"/>
      <c r="I57" s="37"/>
      <c r="J57" s="37" t="s">
        <v>44</v>
      </c>
      <c r="K57" s="38">
        <v>5</v>
      </c>
      <c r="L57" s="59" t="s">
        <v>76</v>
      </c>
      <c r="M57" s="40">
        <v>5.6</v>
      </c>
      <c r="N57" s="31">
        <f>IF(M57="","",M57/$E$9)</f>
        <v>0.22399999999999998</v>
      </c>
      <c r="O57" s="31">
        <f>IF(M57="","",M57/$K$9)</f>
        <v>0.24137931034482757</v>
      </c>
      <c r="P57" s="41" t="str">
        <f>IF(M57="","",IF($K$9=M57,$L$9,IF(M57&gt;=$H$9,"призер","участник")))</f>
        <v>участник</v>
      </c>
      <c r="Q57" s="37" t="s">
        <v>45</v>
      </c>
      <c r="R57" s="43" t="s">
        <v>44</v>
      </c>
    </row>
    <row r="58" spans="1:18" ht="54">
      <c r="A58" s="28">
        <v>4</v>
      </c>
      <c r="B58" s="51" t="s">
        <v>12</v>
      </c>
      <c r="C58" s="34" t="s">
        <v>305</v>
      </c>
      <c r="D58" s="34" t="s">
        <v>308</v>
      </c>
      <c r="E58" s="34" t="s">
        <v>313</v>
      </c>
      <c r="F58" s="35"/>
      <c r="G58" s="36"/>
      <c r="H58" s="37"/>
      <c r="I58" s="37"/>
      <c r="J58" s="37" t="s">
        <v>44</v>
      </c>
      <c r="K58" s="38">
        <v>5</v>
      </c>
      <c r="L58" s="59" t="s">
        <v>51</v>
      </c>
      <c r="M58" s="40">
        <v>5.4</v>
      </c>
      <c r="N58" s="31">
        <f>IF(M58="","",M58/$E$9)</f>
        <v>0.21600000000000003</v>
      </c>
      <c r="O58" s="31">
        <f>IF(M58="","",M58/$K$9)</f>
        <v>0.23275862068965519</v>
      </c>
      <c r="P58" s="41" t="str">
        <f>IF(M58="","",IF($K$9=M58,$L$9,IF(M58&gt;=$H$9,"призер","участник")))</f>
        <v>участник</v>
      </c>
      <c r="Q58" s="37" t="s">
        <v>45</v>
      </c>
      <c r="R58" s="43" t="s">
        <v>44</v>
      </c>
    </row>
    <row r="59" spans="1:18" ht="54">
      <c r="A59" s="28">
        <v>1</v>
      </c>
      <c r="B59" s="51" t="s">
        <v>12</v>
      </c>
      <c r="C59" s="34" t="s">
        <v>307</v>
      </c>
      <c r="D59" s="34" t="s">
        <v>304</v>
      </c>
      <c r="E59" s="34" t="s">
        <v>310</v>
      </c>
      <c r="F59" s="35"/>
      <c r="G59" s="36"/>
      <c r="H59" s="36"/>
      <c r="I59" s="37"/>
      <c r="J59" s="37" t="s">
        <v>44</v>
      </c>
      <c r="K59" s="38">
        <v>5</v>
      </c>
      <c r="L59" s="59" t="s">
        <v>48</v>
      </c>
      <c r="M59" s="40">
        <v>5.2</v>
      </c>
      <c r="N59" s="31">
        <f>IF(M59="","",M59/$E$9)</f>
        <v>0.20800000000000002</v>
      </c>
      <c r="O59" s="31">
        <f>IF(M59="","",M59/$K$9)</f>
        <v>0.22413793103448276</v>
      </c>
      <c r="P59" s="41" t="str">
        <f>IF(M59="","",IF($K$9=M59,$L$9,IF(M59&gt;=$H$9,"призер","участник")))</f>
        <v>участник</v>
      </c>
      <c r="Q59" s="37" t="s">
        <v>45</v>
      </c>
      <c r="R59" s="43" t="s">
        <v>44</v>
      </c>
    </row>
    <row r="60" spans="1:18" ht="54">
      <c r="A60" s="28">
        <v>2</v>
      </c>
      <c r="B60" s="51" t="s">
        <v>12</v>
      </c>
      <c r="C60" s="34" t="s">
        <v>329</v>
      </c>
      <c r="D60" s="34" t="s">
        <v>316</v>
      </c>
      <c r="E60" s="34" t="s">
        <v>308</v>
      </c>
      <c r="F60" s="35"/>
      <c r="G60" s="36"/>
      <c r="H60" s="37"/>
      <c r="I60" s="37"/>
      <c r="J60" s="37" t="s">
        <v>44</v>
      </c>
      <c r="K60" s="38">
        <v>5</v>
      </c>
      <c r="L60" s="59" t="s">
        <v>49</v>
      </c>
      <c r="M60" s="40">
        <v>5</v>
      </c>
      <c r="N60" s="31">
        <f>IF(M60="","",M60/$E$9)</f>
        <v>0.2</v>
      </c>
      <c r="O60" s="31">
        <f>IF(M60="","",M60/$K$9)</f>
        <v>0.21551724137931036</v>
      </c>
      <c r="P60" s="41" t="str">
        <f>IF(M60="","",IF($K$9=M60,$L$9,IF(M60&gt;=$H$9,"призер","участник")))</f>
        <v>участник</v>
      </c>
      <c r="Q60" s="37" t="s">
        <v>45</v>
      </c>
      <c r="R60" s="43" t="s">
        <v>44</v>
      </c>
    </row>
    <row r="61" spans="1:18" ht="30">
      <c r="A61" s="28">
        <v>55</v>
      </c>
      <c r="B61" s="51" t="s">
        <v>12</v>
      </c>
      <c r="C61" s="34" t="s">
        <v>305</v>
      </c>
      <c r="D61" s="34" t="s">
        <v>305</v>
      </c>
      <c r="E61" s="34" t="s">
        <v>320</v>
      </c>
      <c r="F61" s="35"/>
      <c r="G61" s="42"/>
      <c r="H61" s="42"/>
      <c r="I61" s="37"/>
      <c r="J61" s="66" t="s">
        <v>44</v>
      </c>
      <c r="K61" s="38">
        <v>5</v>
      </c>
      <c r="L61" s="29" t="s">
        <v>209</v>
      </c>
      <c r="M61" s="40">
        <v>5</v>
      </c>
      <c r="N61" s="31">
        <f>IF(M61="","",M61/$E$9)</f>
        <v>0.2</v>
      </c>
      <c r="O61" s="31">
        <f>IF(M61="","",M61/$K$9)</f>
        <v>0.21551724137931036</v>
      </c>
      <c r="P61" s="41" t="str">
        <f>IF(M61="","",IF($K$9=M61,$L$9,IF(M61&gt;=$H$9,"призер","участник")))</f>
        <v>участник</v>
      </c>
      <c r="Q61" s="37" t="s">
        <v>187</v>
      </c>
      <c r="R61" s="43" t="s">
        <v>44</v>
      </c>
    </row>
    <row r="62" spans="1:18" ht="54">
      <c r="A62" s="28">
        <v>17</v>
      </c>
      <c r="B62" s="51" t="s">
        <v>12</v>
      </c>
      <c r="C62" s="34" t="s">
        <v>313</v>
      </c>
      <c r="D62" s="34" t="s">
        <v>308</v>
      </c>
      <c r="E62" s="34" t="s">
        <v>310</v>
      </c>
      <c r="F62" s="35"/>
      <c r="G62" s="36"/>
      <c r="H62" s="37"/>
      <c r="I62" s="37"/>
      <c r="J62" s="37" t="s">
        <v>44</v>
      </c>
      <c r="K62" s="38">
        <v>5</v>
      </c>
      <c r="L62" s="59" t="s">
        <v>64</v>
      </c>
      <c r="M62" s="40">
        <v>4.5999999999999996</v>
      </c>
      <c r="N62" s="31">
        <f>IF(M62="","",M62/$E$9)</f>
        <v>0.184</v>
      </c>
      <c r="O62" s="31">
        <f>IF(M62="","",M62/$K$9)</f>
        <v>0.1982758620689655</v>
      </c>
      <c r="P62" s="41" t="str">
        <f>IF(M62="","",IF($K$9=M62,$L$9,IF(M62&gt;=$H$9,"призер","участник")))</f>
        <v>участник</v>
      </c>
      <c r="Q62" s="37" t="s">
        <v>45</v>
      </c>
      <c r="R62" s="43" t="s">
        <v>44</v>
      </c>
    </row>
    <row r="63" spans="1:18" ht="54">
      <c r="A63" s="28">
        <v>24</v>
      </c>
      <c r="B63" s="51" t="s">
        <v>12</v>
      </c>
      <c r="C63" s="34" t="s">
        <v>304</v>
      </c>
      <c r="D63" s="34" t="s">
        <v>308</v>
      </c>
      <c r="E63" s="34" t="s">
        <v>303</v>
      </c>
      <c r="F63" s="35"/>
      <c r="G63" s="36"/>
      <c r="H63" s="37"/>
      <c r="I63" s="37"/>
      <c r="J63" s="37" t="s">
        <v>44</v>
      </c>
      <c r="K63" s="38">
        <v>5</v>
      </c>
      <c r="L63" s="59" t="s">
        <v>71</v>
      </c>
      <c r="M63" s="40">
        <v>4.5999999999999996</v>
      </c>
      <c r="N63" s="31">
        <f>IF(M63="","",M63/$E$9)</f>
        <v>0.184</v>
      </c>
      <c r="O63" s="31">
        <f>IF(M63="","",M63/$K$9)</f>
        <v>0.1982758620689655</v>
      </c>
      <c r="P63" s="41" t="str">
        <f>IF(M63="","",IF($K$9=M63,$L$9,IF(M63&gt;=$H$9,"призер","участник")))</f>
        <v>участник</v>
      </c>
      <c r="Q63" s="37" t="s">
        <v>45</v>
      </c>
      <c r="R63" s="43" t="s">
        <v>44</v>
      </c>
    </row>
    <row r="64" spans="1:18" ht="54">
      <c r="A64" s="28">
        <v>3</v>
      </c>
      <c r="B64" s="51" t="s">
        <v>12</v>
      </c>
      <c r="C64" s="34" t="s">
        <v>321</v>
      </c>
      <c r="D64" s="34" t="s">
        <v>308</v>
      </c>
      <c r="E64" s="34" t="s">
        <v>316</v>
      </c>
      <c r="F64" s="44"/>
      <c r="G64" s="36"/>
      <c r="H64" s="37"/>
      <c r="I64" s="37"/>
      <c r="J64" s="37" t="s">
        <v>44</v>
      </c>
      <c r="K64" s="38">
        <v>5</v>
      </c>
      <c r="L64" s="59" t="s">
        <v>50</v>
      </c>
      <c r="M64" s="40">
        <v>4.4000000000000004</v>
      </c>
      <c r="N64" s="31">
        <f>IF(M64="","",M64/$E$9)</f>
        <v>0.17600000000000002</v>
      </c>
      <c r="O64" s="31">
        <f>IF(M64="","",M64/$K$9)</f>
        <v>0.18965517241379312</v>
      </c>
      <c r="P64" s="41" t="str">
        <f>IF(M64="","",IF($K$9=M64,$L$9,IF(M64&gt;=$H$9,"призер","участник")))</f>
        <v>участник</v>
      </c>
      <c r="Q64" s="37" t="s">
        <v>45</v>
      </c>
      <c r="R64" s="43" t="s">
        <v>44</v>
      </c>
    </row>
    <row r="65" spans="1:18" ht="54">
      <c r="A65" s="28">
        <v>25</v>
      </c>
      <c r="B65" s="51" t="s">
        <v>12</v>
      </c>
      <c r="C65" s="34" t="s">
        <v>303</v>
      </c>
      <c r="D65" s="34" t="s">
        <v>318</v>
      </c>
      <c r="E65" s="34" t="s">
        <v>312</v>
      </c>
      <c r="F65" s="35"/>
      <c r="G65" s="36"/>
      <c r="H65" s="37"/>
      <c r="I65" s="37"/>
      <c r="J65" s="37" t="s">
        <v>44</v>
      </c>
      <c r="K65" s="38">
        <v>5</v>
      </c>
      <c r="L65" s="59" t="s">
        <v>72</v>
      </c>
      <c r="M65" s="40">
        <v>4.2</v>
      </c>
      <c r="N65" s="31">
        <f>IF(M65="","",M65/$E$9)</f>
        <v>0.16800000000000001</v>
      </c>
      <c r="O65" s="31">
        <f>IF(M65="","",M65/$K$9)</f>
        <v>0.18103448275862069</v>
      </c>
      <c r="P65" s="41" t="str">
        <f>IF(M65="","",IF($K$9=M65,$L$9,IF(M65&gt;=$H$9,"призер","участник")))</f>
        <v>участник</v>
      </c>
      <c r="Q65" s="37" t="s">
        <v>45</v>
      </c>
      <c r="R65" s="43" t="s">
        <v>44</v>
      </c>
    </row>
    <row r="66" spans="1:18" ht="54">
      <c r="A66" s="28">
        <v>22</v>
      </c>
      <c r="B66" s="51" t="s">
        <v>12</v>
      </c>
      <c r="C66" s="34" t="s">
        <v>313</v>
      </c>
      <c r="D66" s="34" t="s">
        <v>310</v>
      </c>
      <c r="E66" s="34" t="s">
        <v>308</v>
      </c>
      <c r="F66" s="35"/>
      <c r="G66" s="36"/>
      <c r="H66" s="37"/>
      <c r="I66" s="37"/>
      <c r="J66" s="37" t="s">
        <v>44</v>
      </c>
      <c r="K66" s="38">
        <v>5</v>
      </c>
      <c r="L66" s="59" t="s">
        <v>69</v>
      </c>
      <c r="M66" s="40">
        <v>2</v>
      </c>
      <c r="N66" s="31">
        <f>IF(M66="","",M66/$E$9)</f>
        <v>0.08</v>
      </c>
      <c r="O66" s="31">
        <f>IF(M66="","",M66/$K$9)</f>
        <v>8.6206896551724144E-2</v>
      </c>
      <c r="P66" s="41" t="str">
        <f>IF(M66="","",IF($K$9=M66,$L$9,IF(M66&gt;=$H$9,"призер","участник")))</f>
        <v>участник</v>
      </c>
      <c r="Q66" s="37" t="s">
        <v>45</v>
      </c>
      <c r="R66" s="43" t="s">
        <v>44</v>
      </c>
    </row>
    <row r="67" spans="1:18" ht="54">
      <c r="A67" s="28">
        <v>23</v>
      </c>
      <c r="B67" s="51" t="s">
        <v>12</v>
      </c>
      <c r="C67" s="34" t="s">
        <v>306</v>
      </c>
      <c r="D67" s="34" t="s">
        <v>307</v>
      </c>
      <c r="E67" s="34" t="s">
        <v>325</v>
      </c>
      <c r="F67" s="35"/>
      <c r="G67" s="36"/>
      <c r="H67" s="37"/>
      <c r="I67" s="37"/>
      <c r="J67" s="37" t="s">
        <v>44</v>
      </c>
      <c r="K67" s="38">
        <v>5</v>
      </c>
      <c r="L67" s="59" t="s">
        <v>70</v>
      </c>
      <c r="M67" s="40">
        <v>0</v>
      </c>
      <c r="N67" s="31">
        <f>IF(M67="","",M67/$E$9)</f>
        <v>0</v>
      </c>
      <c r="O67" s="31">
        <f>IF(M67="","",M67/$K$9)</f>
        <v>0</v>
      </c>
      <c r="P67" s="41" t="str">
        <f>IF(M67="","",IF($K$9=M67,$L$9,IF(M67&gt;=$H$9,"призер","участник")))</f>
        <v>участник</v>
      </c>
      <c r="Q67" s="37" t="s">
        <v>45</v>
      </c>
      <c r="R67" s="43" t="s">
        <v>44</v>
      </c>
    </row>
    <row r="68" spans="1:18" ht="30">
      <c r="A68" s="28">
        <v>47</v>
      </c>
      <c r="B68" s="51" t="s">
        <v>12</v>
      </c>
      <c r="C68" s="34" t="s">
        <v>325</v>
      </c>
      <c r="D68" s="34" t="s">
        <v>305</v>
      </c>
      <c r="E68" s="34" t="s">
        <v>303</v>
      </c>
      <c r="F68" s="35"/>
      <c r="G68" s="42"/>
      <c r="H68" s="42"/>
      <c r="I68" s="37"/>
      <c r="J68" s="66" t="s">
        <v>44</v>
      </c>
      <c r="K68" s="38">
        <v>5</v>
      </c>
      <c r="L68" s="29" t="s">
        <v>201</v>
      </c>
      <c r="M68" s="40">
        <v>0</v>
      </c>
      <c r="N68" s="31">
        <f>IF(M68="","",M68/$E$9)</f>
        <v>0</v>
      </c>
      <c r="O68" s="31">
        <f>IF(M68="","",M68/$K$9)</f>
        <v>0</v>
      </c>
      <c r="P68" s="41" t="str">
        <f>IF(M68="","",IF($K$9=M68,$L$9,IF(M68&gt;=$H$9,"призер","участник")))</f>
        <v>участник</v>
      </c>
      <c r="Q68" s="37" t="s">
        <v>187</v>
      </c>
      <c r="R68" s="43" t="s">
        <v>44</v>
      </c>
    </row>
  </sheetData>
  <protectedRanges>
    <protectedRange sqref="N11:N68" name="Диапазон1_3_1"/>
    <protectedRange sqref="O11:O68" name="Диапазон1_1_1_1"/>
    <protectedRange sqref="P11:P68" name="Диапазон1_2_1_1_1"/>
  </protectedRanges>
  <autoFilter ref="A10:R10">
    <sortState ref="A11:R68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12" priority="4" stopIfTrue="1">
      <formula>ISBLANK(C4)</formula>
    </cfRule>
  </conditionalFormatting>
  <dataValidations count="1">
    <dataValidation allowBlank="1" showInputMessage="1" showErrorMessage="1" sqref="C4:C8 C11:F11 B10:F10 E6:E7 F4:F8 E9 A4:A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56" zoomScaleNormal="100" workbookViewId="0">
      <selection activeCell="E61" sqref="E61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0.85546875" style="10" customWidth="1"/>
    <col min="19" max="16384" width="9.140625" style="10"/>
  </cols>
  <sheetData>
    <row r="1" spans="1:2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32.25" customHeight="1">
      <c r="B2" s="11"/>
      <c r="C2" s="77" t="s">
        <v>79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 t="s">
        <v>32</v>
      </c>
      <c r="R2" s="13">
        <f>COUNTA(M11:M60)</f>
        <v>50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COUNTIF(P11:P60,"победитель")</f>
        <v>3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12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35</v>
      </c>
    </row>
    <row r="7" spans="1:21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45939</v>
      </c>
      <c r="F8" s="17"/>
      <c r="Q8" s="22" t="s">
        <v>31</v>
      </c>
      <c r="R8" s="21">
        <f>(R4+R5)/R2</f>
        <v>0.3</v>
      </c>
    </row>
    <row r="9" spans="1:21">
      <c r="C9" s="78" t="s">
        <v>24</v>
      </c>
      <c r="D9" s="78"/>
      <c r="E9" s="14">
        <v>25</v>
      </c>
      <c r="G9" s="18" t="s">
        <v>43</v>
      </c>
      <c r="H9" s="56">
        <f>E9/2</f>
        <v>12.5</v>
      </c>
      <c r="J9" s="23" t="s">
        <v>13</v>
      </c>
      <c r="K9" s="24">
        <f>MAX(M11:M60)</f>
        <v>22.4</v>
      </c>
      <c r="L9" s="25" t="str">
        <f>IF(K9*100/E9&gt;=50,"победитель","участник")</f>
        <v>победитель</v>
      </c>
      <c r="P9" s="26">
        <f>R8-45%</f>
        <v>-0.15000000000000002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20</v>
      </c>
      <c r="B11" s="51" t="s">
        <v>12</v>
      </c>
      <c r="C11" s="68" t="s">
        <v>320</v>
      </c>
      <c r="D11" s="34" t="s">
        <v>311</v>
      </c>
      <c r="E11" s="34" t="s">
        <v>310</v>
      </c>
      <c r="F11" s="35"/>
      <c r="G11" s="36"/>
      <c r="H11" s="37"/>
      <c r="I11" s="37"/>
      <c r="J11" s="37" t="s">
        <v>44</v>
      </c>
      <c r="K11" s="38">
        <v>6</v>
      </c>
      <c r="L11" s="70" t="s">
        <v>214</v>
      </c>
      <c r="M11" s="40">
        <v>22.4</v>
      </c>
      <c r="N11" s="31">
        <f>IF(M11="","",M11/$E$9)</f>
        <v>0.89599999999999991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187</v>
      </c>
      <c r="R11" s="43" t="s">
        <v>44</v>
      </c>
    </row>
    <row r="12" spans="1:21" s="32" customFormat="1" ht="12.95" customHeight="1">
      <c r="A12" s="28">
        <v>21</v>
      </c>
      <c r="B12" s="51" t="s">
        <v>12</v>
      </c>
      <c r="C12" s="68" t="s">
        <v>320</v>
      </c>
      <c r="D12" s="34" t="s">
        <v>308</v>
      </c>
      <c r="E12" s="34" t="s">
        <v>305</v>
      </c>
      <c r="F12" s="35"/>
      <c r="G12" s="36"/>
      <c r="H12" s="37"/>
      <c r="I12" s="37"/>
      <c r="J12" s="37" t="s">
        <v>44</v>
      </c>
      <c r="K12" s="38">
        <v>6</v>
      </c>
      <c r="L12" s="70" t="s">
        <v>215</v>
      </c>
      <c r="M12" s="40">
        <v>22.4</v>
      </c>
      <c r="N12" s="31">
        <f>IF(M12="","",M12/$E$9)</f>
        <v>0.89599999999999991</v>
      </c>
      <c r="O12" s="31">
        <f>IF(M12="","",M12/$K$9)</f>
        <v>1</v>
      </c>
      <c r="P12" s="41" t="str">
        <f>IF(M12="","",IF($K$9=M12,$L$9,IF(M12&gt;=$H$9,"призер","участник")))</f>
        <v>победитель</v>
      </c>
      <c r="Q12" s="37" t="s">
        <v>187</v>
      </c>
      <c r="R12" s="43" t="s">
        <v>44</v>
      </c>
    </row>
    <row r="13" spans="1:21" ht="42.75">
      <c r="A13" s="28">
        <v>39</v>
      </c>
      <c r="B13" s="51" t="s">
        <v>12</v>
      </c>
      <c r="C13" s="68" t="s">
        <v>323</v>
      </c>
      <c r="D13" s="34" t="s">
        <v>304</v>
      </c>
      <c r="E13" s="34" t="s">
        <v>305</v>
      </c>
      <c r="F13" s="35"/>
      <c r="G13" s="36"/>
      <c r="H13" s="37"/>
      <c r="I13" s="37"/>
      <c r="J13" s="37" t="s">
        <v>44</v>
      </c>
      <c r="K13" s="38">
        <v>6</v>
      </c>
      <c r="L13" s="70" t="s">
        <v>233</v>
      </c>
      <c r="M13" s="40">
        <v>22.4</v>
      </c>
      <c r="N13" s="31">
        <f>IF(M13="","",M13/$E$9)</f>
        <v>0.89599999999999991</v>
      </c>
      <c r="O13" s="31">
        <f>IF(M13="","",M13/$K$9)</f>
        <v>1</v>
      </c>
      <c r="P13" s="41" t="str">
        <f>IF(M13="","",IF($K$9=M13,$L$9,IF(M13&gt;=$H$9,"призер","участник")))</f>
        <v>победитель</v>
      </c>
      <c r="Q13" s="37" t="s">
        <v>187</v>
      </c>
      <c r="R13" s="43" t="s">
        <v>44</v>
      </c>
    </row>
    <row r="14" spans="1:21" ht="42.75">
      <c r="A14" s="28">
        <v>44</v>
      </c>
      <c r="B14" s="51" t="s">
        <v>12</v>
      </c>
      <c r="C14" s="68" t="s">
        <v>307</v>
      </c>
      <c r="D14" s="34" t="s">
        <v>325</v>
      </c>
      <c r="E14" s="34" t="s">
        <v>320</v>
      </c>
      <c r="F14" s="35"/>
      <c r="G14" s="36"/>
      <c r="H14" s="37"/>
      <c r="I14" s="37"/>
      <c r="J14" s="37" t="s">
        <v>44</v>
      </c>
      <c r="K14" s="38">
        <v>6</v>
      </c>
      <c r="L14" s="70" t="s">
        <v>238</v>
      </c>
      <c r="M14" s="40">
        <v>21.6</v>
      </c>
      <c r="N14" s="31">
        <f>IF(M14="","",M14/$E$9)</f>
        <v>0.8640000000000001</v>
      </c>
      <c r="O14" s="31">
        <f>IF(M14="","",M14/$K$9)</f>
        <v>0.96428571428571441</v>
      </c>
      <c r="P14" s="41" t="str">
        <f>IF(M14="","",IF($K$9=M14,$L$9,IF(M14&gt;=$H$9,"призер","участник")))</f>
        <v>призер</v>
      </c>
      <c r="Q14" s="37" t="s">
        <v>187</v>
      </c>
      <c r="R14" s="43" t="s">
        <v>44</v>
      </c>
    </row>
    <row r="15" spans="1:21" ht="42.75">
      <c r="A15" s="28">
        <v>29</v>
      </c>
      <c r="B15" s="51" t="s">
        <v>12</v>
      </c>
      <c r="C15" s="68" t="s">
        <v>311</v>
      </c>
      <c r="D15" s="34" t="s">
        <v>315</v>
      </c>
      <c r="E15" s="34" t="s">
        <v>308</v>
      </c>
      <c r="F15" s="35"/>
      <c r="G15" s="36"/>
      <c r="H15" s="37"/>
      <c r="I15" s="37"/>
      <c r="J15" s="37" t="s">
        <v>44</v>
      </c>
      <c r="K15" s="38">
        <v>6</v>
      </c>
      <c r="L15" s="70" t="s">
        <v>223</v>
      </c>
      <c r="M15" s="40">
        <v>21.4</v>
      </c>
      <c r="N15" s="31">
        <f>IF(M15="","",M15/$E$9)</f>
        <v>0.85599999999999998</v>
      </c>
      <c r="O15" s="31">
        <f>IF(M15="","",M15/$K$9)</f>
        <v>0.9553571428571429</v>
      </c>
      <c r="P15" s="41" t="str">
        <f>IF(M15="","",IF($K$9=M15,$L$9,IF(M15&gt;=$H$9,"призер","участник")))</f>
        <v>призер</v>
      </c>
      <c r="Q15" s="37" t="s">
        <v>187</v>
      </c>
      <c r="R15" s="43" t="s">
        <v>44</v>
      </c>
    </row>
    <row r="16" spans="1:21" ht="42.75">
      <c r="A16" s="28">
        <v>51</v>
      </c>
      <c r="B16" s="51" t="s">
        <v>12</v>
      </c>
      <c r="C16" s="68" t="s">
        <v>322</v>
      </c>
      <c r="D16" s="66" t="s">
        <v>320</v>
      </c>
      <c r="E16" s="66" t="s">
        <v>308</v>
      </c>
      <c r="F16" s="75"/>
      <c r="G16" s="36"/>
      <c r="H16" s="37"/>
      <c r="I16" s="37"/>
      <c r="J16" s="37" t="s">
        <v>44</v>
      </c>
      <c r="K16" s="38">
        <v>6</v>
      </c>
      <c r="L16" s="70" t="s">
        <v>245</v>
      </c>
      <c r="M16" s="66">
        <v>21.4</v>
      </c>
      <c r="N16" s="66">
        <f>IF(M16="","",M16/$E$9)</f>
        <v>0.85599999999999998</v>
      </c>
      <c r="O16" s="66">
        <f>IF(M16="","",M16/$K$9)</f>
        <v>0.9553571428571429</v>
      </c>
      <c r="P16" s="66" t="str">
        <f>IF(M16="","",IF($K$9=M16,$L$9,IF(M16&gt;=$H$9,"призер","участник")))</f>
        <v>призер</v>
      </c>
      <c r="Q16" s="37" t="s">
        <v>187</v>
      </c>
      <c r="R16" s="43" t="s">
        <v>44</v>
      </c>
    </row>
    <row r="17" spans="1:18" ht="42.75">
      <c r="A17" s="28">
        <v>27</v>
      </c>
      <c r="B17" s="51" t="s">
        <v>12</v>
      </c>
      <c r="C17" s="68" t="s">
        <v>311</v>
      </c>
      <c r="D17" s="47" t="s">
        <v>308</v>
      </c>
      <c r="E17" s="47" t="s">
        <v>303</v>
      </c>
      <c r="F17" s="48"/>
      <c r="G17" s="36"/>
      <c r="H17" s="37"/>
      <c r="I17" s="37"/>
      <c r="J17" s="37" t="s">
        <v>44</v>
      </c>
      <c r="K17" s="38">
        <v>6</v>
      </c>
      <c r="L17" s="70" t="s">
        <v>221</v>
      </c>
      <c r="M17" s="40">
        <v>20.8</v>
      </c>
      <c r="N17" s="31">
        <f>IF(M17="","",M17/$E$9)</f>
        <v>0.83200000000000007</v>
      </c>
      <c r="O17" s="31">
        <f>IF(M17="","",M17/$K$9)</f>
        <v>0.92857142857142871</v>
      </c>
      <c r="P17" s="41" t="str">
        <f>IF(M17="","",IF($K$9=M17,$L$9,IF(M17&gt;=$H$9,"призер","участник")))</f>
        <v>призер</v>
      </c>
      <c r="Q17" s="37" t="s">
        <v>187</v>
      </c>
      <c r="R17" s="43" t="s">
        <v>44</v>
      </c>
    </row>
    <row r="18" spans="1:18" ht="42.75">
      <c r="A18" s="28">
        <v>33</v>
      </c>
      <c r="B18" s="51" t="s">
        <v>12</v>
      </c>
      <c r="C18" s="68" t="s">
        <v>307</v>
      </c>
      <c r="D18" s="34" t="s">
        <v>320</v>
      </c>
      <c r="E18" s="34" t="s">
        <v>320</v>
      </c>
      <c r="F18" s="35"/>
      <c r="G18" s="36"/>
      <c r="H18" s="37"/>
      <c r="I18" s="37"/>
      <c r="J18" s="37" t="s">
        <v>44</v>
      </c>
      <c r="K18" s="38">
        <v>6</v>
      </c>
      <c r="L18" s="70" t="s">
        <v>227</v>
      </c>
      <c r="M18" s="40">
        <v>19.399999999999999</v>
      </c>
      <c r="N18" s="31">
        <f>IF(M18="","",M18/$E$9)</f>
        <v>0.77599999999999991</v>
      </c>
      <c r="O18" s="31">
        <f>IF(M18="","",M18/$K$9)</f>
        <v>0.8660714285714286</v>
      </c>
      <c r="P18" s="41" t="str">
        <f>IF(M18="","",IF($K$9=M18,$L$9,IF(M18&gt;=$H$9,"призер","участник")))</f>
        <v>призер</v>
      </c>
      <c r="Q18" s="37" t="s">
        <v>187</v>
      </c>
      <c r="R18" s="43" t="s">
        <v>44</v>
      </c>
    </row>
    <row r="19" spans="1:18" ht="42.75">
      <c r="A19" s="28">
        <v>32</v>
      </c>
      <c r="B19" s="51" t="s">
        <v>12</v>
      </c>
      <c r="C19" s="68" t="s">
        <v>318</v>
      </c>
      <c r="D19" s="34" t="s">
        <v>320</v>
      </c>
      <c r="E19" s="34" t="s">
        <v>308</v>
      </c>
      <c r="F19" s="35"/>
      <c r="G19" s="36"/>
      <c r="H19" s="37"/>
      <c r="I19" s="37"/>
      <c r="J19" s="37" t="s">
        <v>44</v>
      </c>
      <c r="K19" s="38">
        <v>6</v>
      </c>
      <c r="L19" s="70" t="s">
        <v>226</v>
      </c>
      <c r="M19" s="40">
        <v>17.8</v>
      </c>
      <c r="N19" s="31">
        <f>IF(M19="","",M19/$E$9)</f>
        <v>0.71200000000000008</v>
      </c>
      <c r="O19" s="31">
        <f>IF(M19="","",M19/$K$9)</f>
        <v>0.79464285714285721</v>
      </c>
      <c r="P19" s="41" t="str">
        <f>IF(M19="","",IF($K$9=M19,$L$9,IF(M19&gt;=$H$9,"призер","участник")))</f>
        <v>призер</v>
      </c>
      <c r="Q19" s="37" t="s">
        <v>187</v>
      </c>
      <c r="R19" s="43" t="s">
        <v>44</v>
      </c>
    </row>
    <row r="20" spans="1:18" ht="42.75">
      <c r="A20" s="28">
        <v>36</v>
      </c>
      <c r="B20" s="51" t="s">
        <v>12</v>
      </c>
      <c r="C20" s="68" t="s">
        <v>303</v>
      </c>
      <c r="D20" s="34" t="s">
        <v>311</v>
      </c>
      <c r="E20" s="34" t="s">
        <v>318</v>
      </c>
      <c r="F20" s="35"/>
      <c r="G20" s="36"/>
      <c r="H20" s="37"/>
      <c r="I20" s="37"/>
      <c r="J20" s="37" t="s">
        <v>44</v>
      </c>
      <c r="K20" s="38">
        <v>6</v>
      </c>
      <c r="L20" s="70" t="s">
        <v>230</v>
      </c>
      <c r="M20" s="40">
        <v>17.600000000000001</v>
      </c>
      <c r="N20" s="31">
        <f>IF(M20="","",M20/$E$9)</f>
        <v>0.70400000000000007</v>
      </c>
      <c r="O20" s="31">
        <f>IF(M20="","",M20/$K$9)</f>
        <v>0.78571428571428581</v>
      </c>
      <c r="P20" s="41" t="str">
        <f>IF(M20="","",IF($K$9=M20,$L$9,IF(M20&gt;=$H$9,"призер","участник")))</f>
        <v>призер</v>
      </c>
      <c r="Q20" s="37" t="s">
        <v>187</v>
      </c>
      <c r="R20" s="43" t="s">
        <v>44</v>
      </c>
    </row>
    <row r="21" spans="1:18" ht="42.75">
      <c r="A21" s="28">
        <v>28</v>
      </c>
      <c r="B21" s="51" t="s">
        <v>12</v>
      </c>
      <c r="C21" s="68" t="s">
        <v>314</v>
      </c>
      <c r="D21" s="34" t="s">
        <v>308</v>
      </c>
      <c r="E21" s="34" t="s">
        <v>308</v>
      </c>
      <c r="F21" s="35"/>
      <c r="G21" s="36"/>
      <c r="H21" s="37"/>
      <c r="I21" s="37"/>
      <c r="J21" s="37" t="s">
        <v>44</v>
      </c>
      <c r="K21" s="38">
        <v>6</v>
      </c>
      <c r="L21" s="70" t="s">
        <v>222</v>
      </c>
      <c r="M21" s="40">
        <v>17.399999999999999</v>
      </c>
      <c r="N21" s="31">
        <f>IF(M21="","",M21/$E$9)</f>
        <v>0.69599999999999995</v>
      </c>
      <c r="O21" s="31">
        <f>IF(M21="","",M21/$K$9)</f>
        <v>0.7767857142857143</v>
      </c>
      <c r="P21" s="41" t="str">
        <f>IF(M21="","",IF($K$9=M21,$L$9,IF(M21&gt;=$H$9,"призер","участник")))</f>
        <v>призер</v>
      </c>
      <c r="Q21" s="37" t="s">
        <v>187</v>
      </c>
      <c r="R21" s="43" t="s">
        <v>44</v>
      </c>
    </row>
    <row r="22" spans="1:18" ht="42.75">
      <c r="A22" s="28">
        <v>37</v>
      </c>
      <c r="B22" s="51" t="s">
        <v>12</v>
      </c>
      <c r="C22" s="68" t="s">
        <v>328</v>
      </c>
      <c r="D22" s="34" t="s">
        <v>304</v>
      </c>
      <c r="E22" s="34" t="s">
        <v>308</v>
      </c>
      <c r="F22" s="35"/>
      <c r="G22" s="36"/>
      <c r="H22" s="37"/>
      <c r="I22" s="37"/>
      <c r="J22" s="37" t="s">
        <v>44</v>
      </c>
      <c r="K22" s="38">
        <v>6</v>
      </c>
      <c r="L22" s="70" t="s">
        <v>231</v>
      </c>
      <c r="M22" s="40">
        <v>17.399999999999999</v>
      </c>
      <c r="N22" s="31">
        <f>IF(M22="","",M22/$E$9)</f>
        <v>0.69599999999999995</v>
      </c>
      <c r="O22" s="31">
        <f>IF(M22="","",M22/$K$9)</f>
        <v>0.7767857142857143</v>
      </c>
      <c r="P22" s="41" t="str">
        <f>IF(M22="","",IF($K$9=M22,$L$9,IF(M22&gt;=$H$9,"призер","участник")))</f>
        <v>призер</v>
      </c>
      <c r="Q22" s="37" t="s">
        <v>187</v>
      </c>
      <c r="R22" s="43" t="s">
        <v>44</v>
      </c>
    </row>
    <row r="23" spans="1:18" ht="42.75">
      <c r="A23" s="28">
        <v>38</v>
      </c>
      <c r="B23" s="51" t="s">
        <v>12</v>
      </c>
      <c r="C23" s="68" t="s">
        <v>315</v>
      </c>
      <c r="D23" s="34" t="s">
        <v>311</v>
      </c>
      <c r="E23" s="34" t="s">
        <v>322</v>
      </c>
      <c r="F23" s="35"/>
      <c r="G23" s="36"/>
      <c r="H23" s="37"/>
      <c r="I23" s="37"/>
      <c r="J23" s="37" t="s">
        <v>44</v>
      </c>
      <c r="K23" s="38">
        <v>6</v>
      </c>
      <c r="L23" s="70" t="s">
        <v>232</v>
      </c>
      <c r="M23" s="40">
        <v>17.399999999999999</v>
      </c>
      <c r="N23" s="31">
        <f>IF(M23="","",M23/$E$9)</f>
        <v>0.69599999999999995</v>
      </c>
      <c r="O23" s="31">
        <f>IF(M23="","",M23/$K$9)</f>
        <v>0.7767857142857143</v>
      </c>
      <c r="P23" s="41" t="str">
        <f>IF(M23="","",IF($K$9=M23,$L$9,IF(M23&gt;=$H$9,"призер","участник")))</f>
        <v>призер</v>
      </c>
      <c r="Q23" s="37" t="s">
        <v>187</v>
      </c>
      <c r="R23" s="43" t="s">
        <v>44</v>
      </c>
    </row>
    <row r="24" spans="1:18" ht="42.75">
      <c r="A24" s="28">
        <v>47</v>
      </c>
      <c r="B24" s="51" t="s">
        <v>12</v>
      </c>
      <c r="C24" s="68" t="s">
        <v>308</v>
      </c>
      <c r="D24" s="34" t="s">
        <v>308</v>
      </c>
      <c r="E24" s="34" t="s">
        <v>304</v>
      </c>
      <c r="F24" s="35"/>
      <c r="G24" s="36"/>
      <c r="H24" s="37"/>
      <c r="I24" s="37"/>
      <c r="J24" s="37" t="s">
        <v>44</v>
      </c>
      <c r="K24" s="38">
        <v>6</v>
      </c>
      <c r="L24" s="70" t="s">
        <v>241</v>
      </c>
      <c r="M24" s="40">
        <v>17.399999999999999</v>
      </c>
      <c r="N24" s="31">
        <f>IF(M24="","",M24/$E$9)</f>
        <v>0.69599999999999995</v>
      </c>
      <c r="O24" s="31">
        <f>IF(M24="","",M24/$K$9)</f>
        <v>0.7767857142857143</v>
      </c>
      <c r="P24" s="41" t="str">
        <f>IF(M24="","",IF($K$9=M24,$L$9,IF(M24&gt;=$H$9,"призер","участник")))</f>
        <v>призер</v>
      </c>
      <c r="Q24" s="37" t="s">
        <v>187</v>
      </c>
      <c r="R24" s="43" t="s">
        <v>44</v>
      </c>
    </row>
    <row r="25" spans="1:18" ht="42.75">
      <c r="A25" s="28">
        <v>24</v>
      </c>
      <c r="B25" s="51" t="s">
        <v>12</v>
      </c>
      <c r="C25" s="68" t="s">
        <v>323</v>
      </c>
      <c r="D25" s="34" t="s">
        <v>308</v>
      </c>
      <c r="E25" s="34" t="s">
        <v>311</v>
      </c>
      <c r="F25" s="35"/>
      <c r="G25" s="36"/>
      <c r="H25" s="37"/>
      <c r="I25" s="37"/>
      <c r="J25" s="37" t="s">
        <v>44</v>
      </c>
      <c r="K25" s="38">
        <v>6</v>
      </c>
      <c r="L25" s="70" t="s">
        <v>218</v>
      </c>
      <c r="M25" s="40">
        <v>17.2</v>
      </c>
      <c r="N25" s="31">
        <f>IF(M25="","",M25/$E$9)</f>
        <v>0.68799999999999994</v>
      </c>
      <c r="O25" s="31">
        <f>IF(M25="","",M25/$K$9)</f>
        <v>0.7678571428571429</v>
      </c>
      <c r="P25" s="41" t="str">
        <f>IF(M25="","",IF($K$9=M25,$L$9,IF(M25&gt;=$H$9,"призер","участник")))</f>
        <v>призер</v>
      </c>
      <c r="Q25" s="37" t="s">
        <v>187</v>
      </c>
      <c r="R25" s="43" t="s">
        <v>44</v>
      </c>
    </row>
    <row r="26" spans="1:18" ht="42.75">
      <c r="A26" s="28">
        <v>42</v>
      </c>
      <c r="B26" s="51" t="s">
        <v>12</v>
      </c>
      <c r="C26" s="68" t="s">
        <v>318</v>
      </c>
      <c r="D26" s="34" t="s">
        <v>308</v>
      </c>
      <c r="E26" s="34" t="s">
        <v>315</v>
      </c>
      <c r="F26" s="35"/>
      <c r="G26" s="36"/>
      <c r="H26" s="37"/>
      <c r="I26" s="37"/>
      <c r="J26" s="37" t="s">
        <v>44</v>
      </c>
      <c r="K26" s="38">
        <v>6</v>
      </c>
      <c r="L26" s="70" t="s">
        <v>236</v>
      </c>
      <c r="M26" s="40">
        <v>12.4</v>
      </c>
      <c r="N26" s="31">
        <f>IF(M26="","",M26/$E$9)</f>
        <v>0.496</v>
      </c>
      <c r="O26" s="31">
        <f>IF(M26="","",M26/$K$9)</f>
        <v>0.5535714285714286</v>
      </c>
      <c r="P26" s="41" t="str">
        <f>IF(M26="","",IF($K$9=M26,$L$9,IF(M26&gt;=$H$9,"призер","участник")))</f>
        <v>участник</v>
      </c>
      <c r="Q26" s="37" t="s">
        <v>187</v>
      </c>
      <c r="R26" s="43" t="s">
        <v>44</v>
      </c>
    </row>
    <row r="27" spans="1:18" ht="42.75">
      <c r="A27" s="28">
        <v>23</v>
      </c>
      <c r="B27" s="51" t="s">
        <v>12</v>
      </c>
      <c r="C27" s="68" t="s">
        <v>323</v>
      </c>
      <c r="D27" s="34" t="s">
        <v>319</v>
      </c>
      <c r="E27" s="34" t="s">
        <v>310</v>
      </c>
      <c r="F27" s="35"/>
      <c r="G27" s="36"/>
      <c r="H27" s="37"/>
      <c r="I27" s="37"/>
      <c r="J27" s="37" t="s">
        <v>44</v>
      </c>
      <c r="K27" s="38">
        <v>6</v>
      </c>
      <c r="L27" s="70" t="s">
        <v>217</v>
      </c>
      <c r="M27" s="40">
        <v>12</v>
      </c>
      <c r="N27" s="31">
        <f>IF(M27="","",M27/$E$9)</f>
        <v>0.48</v>
      </c>
      <c r="O27" s="31">
        <f>IF(M27="","",M27/$K$9)</f>
        <v>0.5357142857142857</v>
      </c>
      <c r="P27" s="41" t="str">
        <f>IF(M27="","",IF($K$9=M27,$L$9,IF(M27&gt;=$H$9,"призер","участник")))</f>
        <v>участник</v>
      </c>
      <c r="Q27" s="37" t="s">
        <v>187</v>
      </c>
      <c r="R27" s="43" t="s">
        <v>44</v>
      </c>
    </row>
    <row r="28" spans="1:18" ht="42.75">
      <c r="A28" s="28">
        <v>31</v>
      </c>
      <c r="B28" s="51" t="s">
        <v>12</v>
      </c>
      <c r="C28" s="68" t="s">
        <v>318</v>
      </c>
      <c r="D28" s="34" t="s">
        <v>304</v>
      </c>
      <c r="E28" s="34" t="s">
        <v>310</v>
      </c>
      <c r="F28" s="35"/>
      <c r="G28" s="36"/>
      <c r="H28" s="37"/>
      <c r="I28" s="37"/>
      <c r="J28" s="37" t="s">
        <v>44</v>
      </c>
      <c r="K28" s="38">
        <v>6</v>
      </c>
      <c r="L28" s="70" t="s">
        <v>225</v>
      </c>
      <c r="M28" s="40">
        <v>11.4</v>
      </c>
      <c r="N28" s="31">
        <f>IF(M28="","",M28/$E$9)</f>
        <v>0.45600000000000002</v>
      </c>
      <c r="O28" s="31">
        <f>IF(M28="","",M28/$K$9)</f>
        <v>0.50892857142857151</v>
      </c>
      <c r="P28" s="41" t="str">
        <f>IF(M28="","",IF($K$9=M28,$L$9,IF(M28&gt;=$H$9,"призер","участник")))</f>
        <v>участник</v>
      </c>
      <c r="Q28" s="37" t="s">
        <v>187</v>
      </c>
      <c r="R28" s="43" t="s">
        <v>44</v>
      </c>
    </row>
    <row r="29" spans="1:18" ht="72">
      <c r="A29" s="28">
        <v>16</v>
      </c>
      <c r="B29" s="51" t="s">
        <v>12</v>
      </c>
      <c r="C29" s="34" t="s">
        <v>306</v>
      </c>
      <c r="D29" s="34" t="s">
        <v>320</v>
      </c>
      <c r="E29" s="34" t="s">
        <v>309</v>
      </c>
      <c r="F29" s="35"/>
      <c r="G29" s="36"/>
      <c r="H29" s="37"/>
      <c r="I29" s="37"/>
      <c r="J29" s="37" t="s">
        <v>44</v>
      </c>
      <c r="K29" s="38">
        <v>6</v>
      </c>
      <c r="L29" s="59" t="s">
        <v>95</v>
      </c>
      <c r="M29" s="40">
        <v>10.4</v>
      </c>
      <c r="N29" s="31">
        <f>IF(M29="","",M29/$E$9)</f>
        <v>0.41600000000000004</v>
      </c>
      <c r="O29" s="31">
        <f>IF(M29="","",M29/$K$9)</f>
        <v>0.46428571428571436</v>
      </c>
      <c r="P29" s="41" t="str">
        <f>IF(M29="","",IF($K$9=M29,$L$9,IF(M29&gt;=$H$9,"призер","участник")))</f>
        <v>участник</v>
      </c>
      <c r="Q29" s="37" t="s">
        <v>45</v>
      </c>
      <c r="R29" s="43" t="s">
        <v>44</v>
      </c>
    </row>
    <row r="30" spans="1:18" ht="72">
      <c r="A30" s="28">
        <v>18</v>
      </c>
      <c r="B30" s="51" t="s">
        <v>12</v>
      </c>
      <c r="C30" s="34" t="s">
        <v>320</v>
      </c>
      <c r="D30" s="67" t="s">
        <v>305</v>
      </c>
      <c r="E30" s="34" t="s">
        <v>305</v>
      </c>
      <c r="F30" s="35"/>
      <c r="G30" s="36"/>
      <c r="H30" s="37"/>
      <c r="I30" s="37"/>
      <c r="J30" s="37" t="s">
        <v>44</v>
      </c>
      <c r="K30" s="38">
        <v>6</v>
      </c>
      <c r="L30" s="79" t="s">
        <v>97</v>
      </c>
      <c r="M30" s="40">
        <v>10</v>
      </c>
      <c r="N30" s="31">
        <f>IF(M30="","",M30/$E$9)</f>
        <v>0.4</v>
      </c>
      <c r="O30" s="31">
        <f>IF(M30="","",M30/$K$9)</f>
        <v>0.44642857142857145</v>
      </c>
      <c r="P30" s="41" t="str">
        <f>IF(M30="","",IF($K$9=M30,$L$9,IF(M30&gt;=$H$9,"призер","участник")))</f>
        <v>участник</v>
      </c>
      <c r="Q30" s="37" t="s">
        <v>45</v>
      </c>
      <c r="R30" s="43" t="s">
        <v>44</v>
      </c>
    </row>
    <row r="31" spans="1:18" ht="72">
      <c r="A31" s="28">
        <v>13</v>
      </c>
      <c r="B31" s="51" t="s">
        <v>12</v>
      </c>
      <c r="C31" s="34" t="s">
        <v>304</v>
      </c>
      <c r="D31" s="67" t="s">
        <v>307</v>
      </c>
      <c r="E31" s="34" t="s">
        <v>311</v>
      </c>
      <c r="F31" s="35"/>
      <c r="G31" s="36"/>
      <c r="H31" s="37"/>
      <c r="I31" s="37"/>
      <c r="J31" s="37" t="s">
        <v>44</v>
      </c>
      <c r="K31" s="38">
        <v>6</v>
      </c>
      <c r="L31" s="79" t="s">
        <v>92</v>
      </c>
      <c r="M31" s="40">
        <v>9.6</v>
      </c>
      <c r="N31" s="31">
        <f>IF(M31="","",M31/$E$9)</f>
        <v>0.38400000000000001</v>
      </c>
      <c r="O31" s="31">
        <f>IF(M31="","",M31/$K$9)</f>
        <v>0.4285714285714286</v>
      </c>
      <c r="P31" s="41" t="str">
        <f>IF(M31="","",IF($K$9=M31,$L$9,IF(M31&gt;=$H$9,"призер","участник")))</f>
        <v>участник</v>
      </c>
      <c r="Q31" s="37" t="s">
        <v>45</v>
      </c>
      <c r="R31" s="43" t="s">
        <v>44</v>
      </c>
    </row>
    <row r="32" spans="1:18" ht="42.75">
      <c r="A32" s="28">
        <v>45</v>
      </c>
      <c r="B32" s="51" t="s">
        <v>12</v>
      </c>
      <c r="C32" s="68" t="s">
        <v>305</v>
      </c>
      <c r="D32" s="67" t="s">
        <v>308</v>
      </c>
      <c r="E32" s="34" t="s">
        <v>315</v>
      </c>
      <c r="F32" s="35"/>
      <c r="G32" s="36"/>
      <c r="H32" s="37"/>
      <c r="I32" s="37"/>
      <c r="J32" s="37" t="s">
        <v>44</v>
      </c>
      <c r="K32" s="38">
        <v>6</v>
      </c>
      <c r="L32" s="63" t="s">
        <v>239</v>
      </c>
      <c r="M32" s="40">
        <v>9.1999999999999993</v>
      </c>
      <c r="N32" s="31">
        <f>IF(M32="","",M32/$E$9)</f>
        <v>0.36799999999999999</v>
      </c>
      <c r="O32" s="31">
        <f>IF(M32="","",M32/$K$9)</f>
        <v>0.4107142857142857</v>
      </c>
      <c r="P32" s="41" t="str">
        <f>IF(M32="","",IF($K$9=M32,$L$9,IF(M32&gt;=$H$9,"призер","участник")))</f>
        <v>участник</v>
      </c>
      <c r="Q32" s="37" t="s">
        <v>187</v>
      </c>
      <c r="R32" s="43" t="s">
        <v>44</v>
      </c>
    </row>
    <row r="33" spans="1:18" ht="72">
      <c r="A33" s="28">
        <v>17</v>
      </c>
      <c r="B33" s="51" t="s">
        <v>12</v>
      </c>
      <c r="C33" s="34" t="s">
        <v>323</v>
      </c>
      <c r="D33" s="67" t="s">
        <v>308</v>
      </c>
      <c r="E33" s="34" t="s">
        <v>309</v>
      </c>
      <c r="F33" s="35"/>
      <c r="G33" s="36"/>
      <c r="H33" s="37"/>
      <c r="I33" s="37"/>
      <c r="J33" s="37" t="s">
        <v>44</v>
      </c>
      <c r="K33" s="38">
        <v>6</v>
      </c>
      <c r="L33" s="79" t="s">
        <v>96</v>
      </c>
      <c r="M33" s="40">
        <v>8.6</v>
      </c>
      <c r="N33" s="31">
        <f>IF(M33="","",M33/$E$9)</f>
        <v>0.34399999999999997</v>
      </c>
      <c r="O33" s="31">
        <f>IF(M33="","",M33/$K$9)</f>
        <v>0.38392857142857145</v>
      </c>
      <c r="P33" s="41" t="str">
        <f>IF(M33="","",IF($K$9=M33,$L$9,IF(M33&gt;=$H$9,"призер","участник")))</f>
        <v>участник</v>
      </c>
      <c r="Q33" s="37" t="s">
        <v>45</v>
      </c>
      <c r="R33" s="43" t="s">
        <v>44</v>
      </c>
    </row>
    <row r="34" spans="1:18" ht="42.75">
      <c r="A34" s="28">
        <v>46</v>
      </c>
      <c r="B34" s="51" t="s">
        <v>12</v>
      </c>
      <c r="C34" s="68" t="s">
        <v>323</v>
      </c>
      <c r="D34" s="67" t="s">
        <v>308</v>
      </c>
      <c r="E34" s="34" t="s">
        <v>315</v>
      </c>
      <c r="F34" s="35"/>
      <c r="G34" s="36"/>
      <c r="H34" s="37"/>
      <c r="I34" s="37"/>
      <c r="J34" s="37" t="s">
        <v>44</v>
      </c>
      <c r="K34" s="38">
        <v>6</v>
      </c>
      <c r="L34" s="63" t="s">
        <v>240</v>
      </c>
      <c r="M34" s="40">
        <v>8.6</v>
      </c>
      <c r="N34" s="31">
        <f>IF(M34="","",M34/$E$9)</f>
        <v>0.34399999999999997</v>
      </c>
      <c r="O34" s="31">
        <f>IF(M34="","",M34/$K$9)</f>
        <v>0.38392857142857145</v>
      </c>
      <c r="P34" s="41" t="str">
        <f>IF(M34="","",IF($K$9=M34,$L$9,IF(M34&gt;=$H$9,"призер","участник")))</f>
        <v>участник</v>
      </c>
      <c r="Q34" s="37" t="s">
        <v>187</v>
      </c>
      <c r="R34" s="43" t="s">
        <v>44</v>
      </c>
    </row>
    <row r="35" spans="1:18" ht="42.75">
      <c r="A35" s="28">
        <v>30</v>
      </c>
      <c r="B35" s="51" t="s">
        <v>12</v>
      </c>
      <c r="C35" s="68" t="s">
        <v>316</v>
      </c>
      <c r="D35" s="67" t="s">
        <v>310</v>
      </c>
      <c r="E35" s="34" t="s">
        <v>310</v>
      </c>
      <c r="F35" s="35"/>
      <c r="G35" s="36"/>
      <c r="H35" s="37"/>
      <c r="I35" s="37"/>
      <c r="J35" s="37" t="s">
        <v>44</v>
      </c>
      <c r="K35" s="38">
        <v>6</v>
      </c>
      <c r="L35" s="63" t="s">
        <v>224</v>
      </c>
      <c r="M35" s="40">
        <v>8.4</v>
      </c>
      <c r="N35" s="31">
        <f>IF(M35="","",M35/$E$9)</f>
        <v>0.33600000000000002</v>
      </c>
      <c r="O35" s="31">
        <f>IF(M35="","",M35/$K$9)</f>
        <v>0.37500000000000006</v>
      </c>
      <c r="P35" s="41" t="str">
        <f>IF(M35="","",IF($K$9=M35,$L$9,IF(M35&gt;=$H$9,"призер","участник")))</f>
        <v>участник</v>
      </c>
      <c r="Q35" s="37" t="s">
        <v>187</v>
      </c>
      <c r="R35" s="43" t="s">
        <v>44</v>
      </c>
    </row>
    <row r="36" spans="1:18" ht="72">
      <c r="A36" s="28">
        <v>3</v>
      </c>
      <c r="B36" s="51" t="s">
        <v>12</v>
      </c>
      <c r="C36" s="34" t="s">
        <v>311</v>
      </c>
      <c r="D36" s="67" t="s">
        <v>315</v>
      </c>
      <c r="E36" s="34" t="s">
        <v>323</v>
      </c>
      <c r="F36" s="44"/>
      <c r="G36" s="36"/>
      <c r="H36" s="37"/>
      <c r="I36" s="37"/>
      <c r="J36" s="37" t="s">
        <v>44</v>
      </c>
      <c r="K36" s="38">
        <v>6</v>
      </c>
      <c r="L36" s="79" t="s">
        <v>82</v>
      </c>
      <c r="M36" s="40">
        <v>8.1999999999999993</v>
      </c>
      <c r="N36" s="31">
        <f>IF(M36="","",M36/$E$9)</f>
        <v>0.32799999999999996</v>
      </c>
      <c r="O36" s="31">
        <f>IF(M36="","",M36/$K$9)</f>
        <v>0.36607142857142855</v>
      </c>
      <c r="P36" s="41" t="str">
        <f>IF(M36="","",IF($K$9=M36,$L$9,IF(M36&gt;=$H$9,"призер","участник")))</f>
        <v>участник</v>
      </c>
      <c r="Q36" s="37" t="s">
        <v>45</v>
      </c>
      <c r="R36" s="43" t="s">
        <v>44</v>
      </c>
    </row>
    <row r="37" spans="1:18" ht="72">
      <c r="A37" s="28">
        <v>14</v>
      </c>
      <c r="B37" s="51" t="s">
        <v>12</v>
      </c>
      <c r="C37" s="34" t="s">
        <v>315</v>
      </c>
      <c r="D37" s="67" t="s">
        <v>308</v>
      </c>
      <c r="E37" s="34" t="s">
        <v>316</v>
      </c>
      <c r="F37" s="35"/>
      <c r="G37" s="36"/>
      <c r="H37" s="37"/>
      <c r="I37" s="37"/>
      <c r="J37" s="37" t="s">
        <v>44</v>
      </c>
      <c r="K37" s="38">
        <v>6</v>
      </c>
      <c r="L37" s="79" t="s">
        <v>93</v>
      </c>
      <c r="M37" s="40">
        <v>7.8</v>
      </c>
      <c r="N37" s="31">
        <f>IF(M37="","",M37/$E$9)</f>
        <v>0.312</v>
      </c>
      <c r="O37" s="31">
        <f>IF(M37="","",M37/$K$9)</f>
        <v>0.34821428571428575</v>
      </c>
      <c r="P37" s="41" t="str">
        <f>IF(M37="","",IF($K$9=M37,$L$9,IF(M37&gt;=$H$9,"призер","участник")))</f>
        <v>участник</v>
      </c>
      <c r="Q37" s="37" t="s">
        <v>45</v>
      </c>
      <c r="R37" s="43" t="s">
        <v>44</v>
      </c>
    </row>
    <row r="38" spans="1:18" ht="72">
      <c r="A38" s="28">
        <v>19</v>
      </c>
      <c r="B38" s="51" t="s">
        <v>12</v>
      </c>
      <c r="C38" s="34" t="s">
        <v>303</v>
      </c>
      <c r="D38" s="67" t="s">
        <v>315</v>
      </c>
      <c r="E38" s="34" t="s">
        <v>315</v>
      </c>
      <c r="F38" s="35"/>
      <c r="G38" s="36"/>
      <c r="H38" s="37"/>
      <c r="I38" s="37"/>
      <c r="J38" s="37" t="s">
        <v>44</v>
      </c>
      <c r="K38" s="38">
        <v>6</v>
      </c>
      <c r="L38" s="79" t="s">
        <v>98</v>
      </c>
      <c r="M38" s="40">
        <v>7.8</v>
      </c>
      <c r="N38" s="31">
        <f>IF(M38="","",M38/$E$9)</f>
        <v>0.312</v>
      </c>
      <c r="O38" s="31">
        <f>IF(M38="","",M38/$K$9)</f>
        <v>0.34821428571428575</v>
      </c>
      <c r="P38" s="41" t="str">
        <f>IF(M38="","",IF($K$9=M38,$L$9,IF(M38&gt;=$H$9,"призер","участник")))</f>
        <v>участник</v>
      </c>
      <c r="Q38" s="37" t="s">
        <v>45</v>
      </c>
      <c r="R38" s="43" t="s">
        <v>44</v>
      </c>
    </row>
    <row r="39" spans="1:18" ht="42.75">
      <c r="A39" s="28">
        <v>40</v>
      </c>
      <c r="B39" s="51" t="s">
        <v>12</v>
      </c>
      <c r="C39" s="68" t="s">
        <v>321</v>
      </c>
      <c r="D39" s="67" t="s">
        <v>304</v>
      </c>
      <c r="E39" s="34" t="s">
        <v>308</v>
      </c>
      <c r="F39" s="35"/>
      <c r="G39" s="36"/>
      <c r="H39" s="37"/>
      <c r="I39" s="37"/>
      <c r="J39" s="37" t="s">
        <v>44</v>
      </c>
      <c r="K39" s="38">
        <v>6</v>
      </c>
      <c r="L39" s="63" t="s">
        <v>234</v>
      </c>
      <c r="M39" s="40">
        <v>7.6</v>
      </c>
      <c r="N39" s="31">
        <f>IF(M39="","",M39/$E$9)</f>
        <v>0.30399999999999999</v>
      </c>
      <c r="O39" s="31">
        <f>IF(M39="","",M39/$K$9)</f>
        <v>0.3392857142857143</v>
      </c>
      <c r="P39" s="41" t="str">
        <f>IF(M39="","",IF($K$9=M39,$L$9,IF(M39&gt;=$H$9,"призер","участник")))</f>
        <v>участник</v>
      </c>
      <c r="Q39" s="37" t="s">
        <v>187</v>
      </c>
      <c r="R39" s="43" t="s">
        <v>44</v>
      </c>
    </row>
    <row r="40" spans="1:18" ht="72">
      <c r="A40" s="28">
        <v>4</v>
      </c>
      <c r="B40" s="51" t="s">
        <v>12</v>
      </c>
      <c r="C40" s="34" t="s">
        <v>323</v>
      </c>
      <c r="D40" s="67" t="s">
        <v>315</v>
      </c>
      <c r="E40" s="34" t="s">
        <v>310</v>
      </c>
      <c r="F40" s="35"/>
      <c r="G40" s="36"/>
      <c r="H40" s="37"/>
      <c r="I40" s="37"/>
      <c r="J40" s="37" t="s">
        <v>44</v>
      </c>
      <c r="K40" s="38">
        <v>6</v>
      </c>
      <c r="L40" s="79" t="s">
        <v>83</v>
      </c>
      <c r="M40" s="40">
        <v>7.4</v>
      </c>
      <c r="N40" s="31">
        <f>IF(M40="","",M40/$E$9)</f>
        <v>0.29600000000000004</v>
      </c>
      <c r="O40" s="31">
        <f>IF(M40="","",M40/$K$9)</f>
        <v>0.3303571428571429</v>
      </c>
      <c r="P40" s="41" t="str">
        <f>IF(M40="","",IF($K$9=M40,$L$9,IF(M40&gt;=$H$9,"призер","участник")))</f>
        <v>участник</v>
      </c>
      <c r="Q40" s="37" t="s">
        <v>45</v>
      </c>
      <c r="R40" s="43" t="s">
        <v>44</v>
      </c>
    </row>
    <row r="41" spans="1:18" ht="72">
      <c r="A41" s="28">
        <v>12</v>
      </c>
      <c r="B41" s="51" t="s">
        <v>12</v>
      </c>
      <c r="C41" s="34" t="s">
        <v>329</v>
      </c>
      <c r="D41" s="67" t="s">
        <v>305</v>
      </c>
      <c r="E41" s="34" t="s">
        <v>318</v>
      </c>
      <c r="F41" s="35"/>
      <c r="G41" s="36"/>
      <c r="H41" s="37"/>
      <c r="I41" s="37"/>
      <c r="J41" s="37" t="s">
        <v>44</v>
      </c>
      <c r="K41" s="38">
        <v>6</v>
      </c>
      <c r="L41" s="79" t="s">
        <v>91</v>
      </c>
      <c r="M41" s="40">
        <v>7.4</v>
      </c>
      <c r="N41" s="31">
        <f>IF(M41="","",M41/$E$9)</f>
        <v>0.29600000000000004</v>
      </c>
      <c r="O41" s="31">
        <f>IF(M41="","",M41/$K$9)</f>
        <v>0.3303571428571429</v>
      </c>
      <c r="P41" s="41" t="str">
        <f>IF(M41="","",IF($K$9=M41,$L$9,IF(M41&gt;=$H$9,"призер","участник")))</f>
        <v>участник</v>
      </c>
      <c r="Q41" s="37" t="s">
        <v>45</v>
      </c>
      <c r="R41" s="43" t="s">
        <v>44</v>
      </c>
    </row>
    <row r="42" spans="1:18" ht="42.75">
      <c r="A42" s="28">
        <v>22</v>
      </c>
      <c r="B42" s="51" t="s">
        <v>12</v>
      </c>
      <c r="C42" s="68" t="s">
        <v>320</v>
      </c>
      <c r="D42" s="67" t="s">
        <v>308</v>
      </c>
      <c r="E42" s="34" t="s">
        <v>303</v>
      </c>
      <c r="F42" s="35"/>
      <c r="G42" s="36"/>
      <c r="H42" s="37"/>
      <c r="I42" s="37"/>
      <c r="J42" s="37" t="s">
        <v>44</v>
      </c>
      <c r="K42" s="38">
        <v>6</v>
      </c>
      <c r="L42" s="63" t="s">
        <v>216</v>
      </c>
      <c r="M42" s="40">
        <v>7.4</v>
      </c>
      <c r="N42" s="31">
        <f>IF(M42="","",M42/$E$9)</f>
        <v>0.29600000000000004</v>
      </c>
      <c r="O42" s="31">
        <f>IF(M42="","",M42/$K$9)</f>
        <v>0.3303571428571429</v>
      </c>
      <c r="P42" s="41" t="str">
        <f>IF(M42="","",IF($K$9=M42,$L$9,IF(M42&gt;=$H$9,"призер","участник")))</f>
        <v>участник</v>
      </c>
      <c r="Q42" s="37" t="s">
        <v>187</v>
      </c>
      <c r="R42" s="43" t="s">
        <v>44</v>
      </c>
    </row>
    <row r="43" spans="1:18" ht="42.75">
      <c r="A43" s="28">
        <v>26</v>
      </c>
      <c r="B43" s="51" t="s">
        <v>12</v>
      </c>
      <c r="C43" s="68" t="s">
        <v>304</v>
      </c>
      <c r="D43" s="67" t="s">
        <v>304</v>
      </c>
      <c r="E43" s="34" t="s">
        <v>305</v>
      </c>
      <c r="F43" s="35"/>
      <c r="G43" s="36"/>
      <c r="H43" s="37"/>
      <c r="I43" s="37"/>
      <c r="J43" s="37" t="s">
        <v>44</v>
      </c>
      <c r="K43" s="38">
        <v>6</v>
      </c>
      <c r="L43" s="63" t="s">
        <v>220</v>
      </c>
      <c r="M43" s="40">
        <v>7.4</v>
      </c>
      <c r="N43" s="31">
        <f>IF(M43="","",M43/$E$9)</f>
        <v>0.29600000000000004</v>
      </c>
      <c r="O43" s="31">
        <f>IF(M43="","",M43/$K$9)</f>
        <v>0.3303571428571429</v>
      </c>
      <c r="P43" s="41" t="str">
        <f>IF(M43="","",IF($K$9=M43,$L$9,IF(M43&gt;=$H$9,"призер","участник")))</f>
        <v>участник</v>
      </c>
      <c r="Q43" s="37" t="s">
        <v>187</v>
      </c>
      <c r="R43" s="43" t="s">
        <v>44</v>
      </c>
    </row>
    <row r="44" spans="1:18" ht="72">
      <c r="A44" s="28">
        <v>15</v>
      </c>
      <c r="B44" s="51" t="s">
        <v>12</v>
      </c>
      <c r="C44" s="34" t="s">
        <v>328</v>
      </c>
      <c r="D44" s="67" t="s">
        <v>304</v>
      </c>
      <c r="E44" s="34" t="s">
        <v>308</v>
      </c>
      <c r="F44" s="35"/>
      <c r="G44" s="36"/>
      <c r="H44" s="37"/>
      <c r="I44" s="37"/>
      <c r="J44" s="37" t="s">
        <v>44</v>
      </c>
      <c r="K44" s="38">
        <v>6</v>
      </c>
      <c r="L44" s="79" t="s">
        <v>94</v>
      </c>
      <c r="M44" s="40">
        <v>7.2</v>
      </c>
      <c r="N44" s="31">
        <f>IF(M44="","",M44/$E$9)</f>
        <v>0.28800000000000003</v>
      </c>
      <c r="O44" s="31">
        <f>IF(M44="","",M44/$K$9)</f>
        <v>0.32142857142857145</v>
      </c>
      <c r="P44" s="41" t="str">
        <f>IF(M44="","",IF($K$9=M44,$L$9,IF(M44&gt;=$H$9,"призер","участник")))</f>
        <v>участник</v>
      </c>
      <c r="Q44" s="37" t="s">
        <v>45</v>
      </c>
      <c r="R44" s="43" t="s">
        <v>44</v>
      </c>
    </row>
    <row r="45" spans="1:18" ht="42.75">
      <c r="A45" s="28">
        <v>25</v>
      </c>
      <c r="B45" s="51" t="s">
        <v>12</v>
      </c>
      <c r="C45" s="68" t="s">
        <v>323</v>
      </c>
      <c r="D45" s="67" t="s">
        <v>316</v>
      </c>
      <c r="E45" s="34" t="s">
        <v>305</v>
      </c>
      <c r="F45" s="35"/>
      <c r="G45" s="36"/>
      <c r="H45" s="37"/>
      <c r="I45" s="37"/>
      <c r="J45" s="37" t="s">
        <v>44</v>
      </c>
      <c r="K45" s="38">
        <v>6</v>
      </c>
      <c r="L45" s="63" t="s">
        <v>219</v>
      </c>
      <c r="M45" s="40">
        <v>7.2</v>
      </c>
      <c r="N45" s="31">
        <f>IF(M45="","",M45/$E$9)</f>
        <v>0.28800000000000003</v>
      </c>
      <c r="O45" s="31">
        <f>IF(M45="","",M45/$K$9)</f>
        <v>0.32142857142857145</v>
      </c>
      <c r="P45" s="41" t="str">
        <f>IF(M45="","",IF($K$9=M45,$L$9,IF(M45&gt;=$H$9,"призер","участник")))</f>
        <v>участник</v>
      </c>
      <c r="Q45" s="37" t="s">
        <v>187</v>
      </c>
      <c r="R45" s="43" t="s">
        <v>44</v>
      </c>
    </row>
    <row r="46" spans="1:18" ht="72">
      <c r="A46" s="28">
        <v>5</v>
      </c>
      <c r="B46" s="51" t="s">
        <v>12</v>
      </c>
      <c r="C46" s="34" t="s">
        <v>309</v>
      </c>
      <c r="D46" s="67" t="s">
        <v>315</v>
      </c>
      <c r="E46" s="34" t="s">
        <v>315</v>
      </c>
      <c r="F46" s="35"/>
      <c r="G46" s="36"/>
      <c r="H46" s="37"/>
      <c r="I46" s="37"/>
      <c r="J46" s="37" t="s">
        <v>44</v>
      </c>
      <c r="K46" s="38">
        <v>6</v>
      </c>
      <c r="L46" s="79" t="s">
        <v>84</v>
      </c>
      <c r="M46" s="40">
        <v>7</v>
      </c>
      <c r="N46" s="31">
        <f>IF(M46="","",M46/$E$9)</f>
        <v>0.28000000000000003</v>
      </c>
      <c r="O46" s="31">
        <f>IF(M46="","",M46/$K$9)</f>
        <v>0.3125</v>
      </c>
      <c r="P46" s="41" t="str">
        <f>IF(M46="","",IF($K$9=M46,$L$9,IF(M46&gt;=$H$9,"призер","участник")))</f>
        <v>участник</v>
      </c>
      <c r="Q46" s="37" t="s">
        <v>45</v>
      </c>
      <c r="R46" s="43" t="s">
        <v>44</v>
      </c>
    </row>
    <row r="47" spans="1:18" ht="72">
      <c r="A47" s="28">
        <v>10</v>
      </c>
      <c r="B47" s="51" t="s">
        <v>12</v>
      </c>
      <c r="C47" s="34" t="s">
        <v>311</v>
      </c>
      <c r="D47" s="67" t="s">
        <v>311</v>
      </c>
      <c r="E47" s="34" t="s">
        <v>310</v>
      </c>
      <c r="F47" s="35"/>
      <c r="G47" s="36"/>
      <c r="H47" s="37"/>
      <c r="I47" s="37"/>
      <c r="J47" s="37" t="s">
        <v>44</v>
      </c>
      <c r="K47" s="38">
        <v>6</v>
      </c>
      <c r="L47" s="79" t="s">
        <v>89</v>
      </c>
      <c r="M47" s="40">
        <v>7</v>
      </c>
      <c r="N47" s="31">
        <f>IF(M47="","",M47/$E$9)</f>
        <v>0.28000000000000003</v>
      </c>
      <c r="O47" s="31">
        <f>IF(M47="","",M47/$K$9)</f>
        <v>0.3125</v>
      </c>
      <c r="P47" s="41" t="str">
        <f>IF(M47="","",IF($K$9=M47,$L$9,IF(M47&gt;=$H$9,"призер","участник")))</f>
        <v>участник</v>
      </c>
      <c r="Q47" s="37" t="s">
        <v>45</v>
      </c>
      <c r="R47" s="43" t="s">
        <v>44</v>
      </c>
    </row>
    <row r="48" spans="1:18" ht="72">
      <c r="A48" s="28">
        <v>2</v>
      </c>
      <c r="B48" s="51" t="s">
        <v>12</v>
      </c>
      <c r="C48" s="34" t="s">
        <v>311</v>
      </c>
      <c r="D48" s="67" t="s">
        <v>316</v>
      </c>
      <c r="E48" s="34" t="s">
        <v>308</v>
      </c>
      <c r="F48" s="35"/>
      <c r="G48" s="36"/>
      <c r="H48" s="37"/>
      <c r="I48" s="37"/>
      <c r="J48" s="37" t="s">
        <v>44</v>
      </c>
      <c r="K48" s="38">
        <v>6</v>
      </c>
      <c r="L48" s="79" t="s">
        <v>81</v>
      </c>
      <c r="M48" s="40">
        <v>6.8</v>
      </c>
      <c r="N48" s="31">
        <f>IF(M48="","",M48/$E$9)</f>
        <v>0.27200000000000002</v>
      </c>
      <c r="O48" s="31">
        <f>IF(M48="","",M48/$K$9)</f>
        <v>0.3035714285714286</v>
      </c>
      <c r="P48" s="41" t="str">
        <f>IF(M48="","",IF($K$9=M48,$L$9,IF(M48&gt;=$H$9,"призер","участник")))</f>
        <v>участник</v>
      </c>
      <c r="Q48" s="37" t="s">
        <v>45</v>
      </c>
      <c r="R48" s="43" t="s">
        <v>44</v>
      </c>
    </row>
    <row r="49" spans="1:18" ht="72">
      <c r="A49" s="28">
        <v>11</v>
      </c>
      <c r="B49" s="51" t="s">
        <v>12</v>
      </c>
      <c r="C49" s="34" t="s">
        <v>325</v>
      </c>
      <c r="D49" s="67" t="s">
        <v>304</v>
      </c>
      <c r="E49" s="34" t="s">
        <v>311</v>
      </c>
      <c r="F49" s="35"/>
      <c r="G49" s="36"/>
      <c r="H49" s="37"/>
      <c r="I49" s="37"/>
      <c r="J49" s="37" t="s">
        <v>44</v>
      </c>
      <c r="K49" s="38">
        <v>6</v>
      </c>
      <c r="L49" s="79" t="s">
        <v>90</v>
      </c>
      <c r="M49" s="40">
        <v>6.8</v>
      </c>
      <c r="N49" s="31">
        <f>IF(M49="","",M49/$E$9)</f>
        <v>0.27200000000000002</v>
      </c>
      <c r="O49" s="31">
        <f>IF(M49="","",M49/$K$9)</f>
        <v>0.3035714285714286</v>
      </c>
      <c r="P49" s="41" t="str">
        <f>IF(M49="","",IF($K$9=M49,$L$9,IF(M49&gt;=$H$9,"призер","участник")))</f>
        <v>участник</v>
      </c>
      <c r="Q49" s="37" t="s">
        <v>45</v>
      </c>
      <c r="R49" s="43" t="s">
        <v>44</v>
      </c>
    </row>
    <row r="50" spans="1:18" ht="42.75">
      <c r="A50" s="28">
        <v>34</v>
      </c>
      <c r="B50" s="51" t="s">
        <v>12</v>
      </c>
      <c r="C50" s="69" t="s">
        <v>306</v>
      </c>
      <c r="D50" s="67" t="s">
        <v>305</v>
      </c>
      <c r="E50" s="34" t="s">
        <v>310</v>
      </c>
      <c r="F50" s="35"/>
      <c r="G50" s="36"/>
      <c r="H50" s="37"/>
      <c r="I50" s="37"/>
      <c r="J50" s="37" t="s">
        <v>44</v>
      </c>
      <c r="K50" s="38">
        <v>6</v>
      </c>
      <c r="L50" s="63" t="s">
        <v>228</v>
      </c>
      <c r="M50" s="40">
        <v>6.8</v>
      </c>
      <c r="N50" s="31">
        <f>IF(M50="","",M50/$E$9)</f>
        <v>0.27200000000000002</v>
      </c>
      <c r="O50" s="31">
        <f>IF(M50="","",M50/$K$9)</f>
        <v>0.3035714285714286</v>
      </c>
      <c r="P50" s="41" t="str">
        <f>IF(M50="","",IF($K$9=M50,$L$9,IF(M50&gt;=$H$9,"призер","участник")))</f>
        <v>участник</v>
      </c>
      <c r="Q50" s="37" t="s">
        <v>187</v>
      </c>
      <c r="R50" s="43" t="s">
        <v>44</v>
      </c>
    </row>
    <row r="51" spans="1:18" ht="72">
      <c r="A51" s="28">
        <v>8</v>
      </c>
      <c r="B51" s="51" t="s">
        <v>12</v>
      </c>
      <c r="C51" s="34" t="s">
        <v>311</v>
      </c>
      <c r="D51" s="67" t="s">
        <v>304</v>
      </c>
      <c r="E51" s="34" t="s">
        <v>310</v>
      </c>
      <c r="F51" s="35"/>
      <c r="G51" s="36"/>
      <c r="H51" s="37"/>
      <c r="I51" s="37"/>
      <c r="J51" s="37" t="s">
        <v>44</v>
      </c>
      <c r="K51" s="38">
        <v>6</v>
      </c>
      <c r="L51" s="79" t="s">
        <v>87</v>
      </c>
      <c r="M51" s="40">
        <v>6.6</v>
      </c>
      <c r="N51" s="31">
        <f>IF(M51="","",M51/$E$9)</f>
        <v>0.26400000000000001</v>
      </c>
      <c r="O51" s="31">
        <f>IF(M51="","",M51/$K$9)</f>
        <v>0.29464285714285715</v>
      </c>
      <c r="P51" s="41" t="str">
        <f>IF(M51="","",IF($K$9=M51,$L$9,IF(M51&gt;=$H$9,"призер","участник")))</f>
        <v>участник</v>
      </c>
      <c r="Q51" s="37" t="s">
        <v>45</v>
      </c>
      <c r="R51" s="43" t="s">
        <v>44</v>
      </c>
    </row>
    <row r="52" spans="1:18" ht="72">
      <c r="A52" s="28">
        <v>6</v>
      </c>
      <c r="B52" s="51" t="s">
        <v>12</v>
      </c>
      <c r="C52" s="34" t="s">
        <v>307</v>
      </c>
      <c r="D52" s="67" t="s">
        <v>307</v>
      </c>
      <c r="E52" s="34" t="s">
        <v>314</v>
      </c>
      <c r="F52" s="35"/>
      <c r="G52" s="36"/>
      <c r="H52" s="37"/>
      <c r="I52" s="37"/>
      <c r="J52" s="37" t="s">
        <v>44</v>
      </c>
      <c r="K52" s="38">
        <v>6</v>
      </c>
      <c r="L52" s="79" t="s">
        <v>85</v>
      </c>
      <c r="M52" s="40">
        <v>5.6</v>
      </c>
      <c r="N52" s="31">
        <f>IF(M52="","",M52/$E$9)</f>
        <v>0.22399999999999998</v>
      </c>
      <c r="O52" s="31">
        <f>IF(M52="","",M52/$K$9)</f>
        <v>0.25</v>
      </c>
      <c r="P52" s="41" t="str">
        <f>IF(M52="","",IF($K$9=M52,$L$9,IF(M52&gt;=$H$9,"призер","участник")))</f>
        <v>участник</v>
      </c>
      <c r="Q52" s="37" t="s">
        <v>45</v>
      </c>
      <c r="R52" s="43" t="s">
        <v>44</v>
      </c>
    </row>
    <row r="53" spans="1:18" ht="42.75">
      <c r="A53" s="28">
        <v>48</v>
      </c>
      <c r="B53" s="51" t="s">
        <v>12</v>
      </c>
      <c r="C53" s="68" t="s">
        <v>316</v>
      </c>
      <c r="D53" s="67" t="s">
        <v>304</v>
      </c>
      <c r="E53" s="34" t="s">
        <v>314</v>
      </c>
      <c r="F53" s="35"/>
      <c r="G53" s="36"/>
      <c r="H53" s="37"/>
      <c r="I53" s="37"/>
      <c r="J53" s="37" t="s">
        <v>44</v>
      </c>
      <c r="K53" s="38">
        <v>6</v>
      </c>
      <c r="L53" s="63" t="s">
        <v>242</v>
      </c>
      <c r="M53" s="40">
        <v>5.2</v>
      </c>
      <c r="N53" s="31">
        <f>IF(M53="","",M53/$E$9)</f>
        <v>0.20800000000000002</v>
      </c>
      <c r="O53" s="31">
        <f>IF(M53="","",M53/$K$9)</f>
        <v>0.23214285714285718</v>
      </c>
      <c r="P53" s="41" t="str">
        <f>IF(M53="","",IF($K$9=M53,$L$9,IF(M53&gt;=$H$9,"призер","участник")))</f>
        <v>участник</v>
      </c>
      <c r="Q53" s="37" t="s">
        <v>187</v>
      </c>
      <c r="R53" s="43" t="s">
        <v>44</v>
      </c>
    </row>
    <row r="54" spans="1:18" ht="42.75">
      <c r="A54" s="28">
        <v>35</v>
      </c>
      <c r="B54" s="51" t="s">
        <v>12</v>
      </c>
      <c r="C54" s="68" t="s">
        <v>323</v>
      </c>
      <c r="D54" s="67" t="s">
        <v>308</v>
      </c>
      <c r="E54" s="34" t="s">
        <v>325</v>
      </c>
      <c r="F54" s="35"/>
      <c r="G54" s="36"/>
      <c r="H54" s="37"/>
      <c r="I54" s="37"/>
      <c r="J54" s="37" t="s">
        <v>44</v>
      </c>
      <c r="K54" s="38">
        <v>6</v>
      </c>
      <c r="L54" s="63" t="s">
        <v>229</v>
      </c>
      <c r="M54" s="40">
        <v>5</v>
      </c>
      <c r="N54" s="31">
        <f>IF(M54="","",M54/$E$9)</f>
        <v>0.2</v>
      </c>
      <c r="O54" s="31">
        <f>IF(M54="","",M54/$K$9)</f>
        <v>0.22321428571428573</v>
      </c>
      <c r="P54" s="41" t="str">
        <f>IF(M54="","",IF($K$9=M54,$L$9,IF(M54&gt;=$H$9,"призер","участник")))</f>
        <v>участник</v>
      </c>
      <c r="Q54" s="37" t="s">
        <v>187</v>
      </c>
      <c r="R54" s="43" t="s">
        <v>44</v>
      </c>
    </row>
    <row r="55" spans="1:18" ht="42.75">
      <c r="A55" s="28">
        <v>41</v>
      </c>
      <c r="B55" s="51" t="s">
        <v>12</v>
      </c>
      <c r="C55" s="68" t="s">
        <v>307</v>
      </c>
      <c r="D55" s="67" t="s">
        <v>307</v>
      </c>
      <c r="E55" s="34" t="s">
        <v>325</v>
      </c>
      <c r="F55" s="35"/>
      <c r="G55" s="36"/>
      <c r="H55" s="37"/>
      <c r="I55" s="37"/>
      <c r="J55" s="37" t="s">
        <v>44</v>
      </c>
      <c r="K55" s="38">
        <v>6</v>
      </c>
      <c r="L55" s="63" t="s">
        <v>235</v>
      </c>
      <c r="M55" s="40">
        <v>4.4000000000000004</v>
      </c>
      <c r="N55" s="31">
        <f>IF(M55="","",M55/$E$9)</f>
        <v>0.17600000000000002</v>
      </c>
      <c r="O55" s="31">
        <f>IF(M55="","",M55/$K$9)</f>
        <v>0.19642857142857145</v>
      </c>
      <c r="P55" s="41" t="str">
        <f>IF(M55="","",IF($K$9=M55,$L$9,IF(M55&gt;=$H$9,"призер","участник")))</f>
        <v>участник</v>
      </c>
      <c r="Q55" s="37" t="s">
        <v>187</v>
      </c>
      <c r="R55" s="43" t="s">
        <v>44</v>
      </c>
    </row>
    <row r="56" spans="1:18" ht="42.75">
      <c r="A56" s="28">
        <v>49</v>
      </c>
      <c r="B56" s="51" t="s">
        <v>12</v>
      </c>
      <c r="C56" s="68" t="s">
        <v>327</v>
      </c>
      <c r="D56" s="67" t="s">
        <v>315</v>
      </c>
      <c r="E56" s="34" t="s">
        <v>312</v>
      </c>
      <c r="F56" s="35"/>
      <c r="G56" s="36"/>
      <c r="H56" s="37"/>
      <c r="I56" s="37"/>
      <c r="J56" s="37" t="s">
        <v>44</v>
      </c>
      <c r="K56" s="38">
        <v>6</v>
      </c>
      <c r="L56" s="63" t="s">
        <v>243</v>
      </c>
      <c r="M56" s="40">
        <v>4.2</v>
      </c>
      <c r="N56" s="31">
        <f>IF(M56="","",M56/$E$9)</f>
        <v>0.16800000000000001</v>
      </c>
      <c r="O56" s="31">
        <f>IF(M56="","",M56/$K$9)</f>
        <v>0.18750000000000003</v>
      </c>
      <c r="P56" s="41" t="str">
        <f>IF(M56="","",IF($K$9=M56,$L$9,IF(M56&gt;=$H$9,"призер","участник")))</f>
        <v>участник</v>
      </c>
      <c r="Q56" s="37" t="s">
        <v>187</v>
      </c>
      <c r="R56" s="43" t="s">
        <v>44</v>
      </c>
    </row>
    <row r="57" spans="1:18" ht="72">
      <c r="A57" s="28">
        <v>9</v>
      </c>
      <c r="B57" s="51" t="s">
        <v>12</v>
      </c>
      <c r="C57" s="34" t="s">
        <v>317</v>
      </c>
      <c r="D57" s="67" t="s">
        <v>315</v>
      </c>
      <c r="E57" s="34" t="s">
        <v>315</v>
      </c>
      <c r="F57" s="35"/>
      <c r="G57" s="36"/>
      <c r="H57" s="37"/>
      <c r="I57" s="37"/>
      <c r="J57" s="37" t="s">
        <v>44</v>
      </c>
      <c r="K57" s="38">
        <v>6</v>
      </c>
      <c r="L57" s="79" t="s">
        <v>88</v>
      </c>
      <c r="M57" s="40">
        <v>3.4</v>
      </c>
      <c r="N57" s="31">
        <f>IF(M57="","",M57/$E$9)</f>
        <v>0.13600000000000001</v>
      </c>
      <c r="O57" s="31">
        <f>IF(M57="","",M57/$K$9)</f>
        <v>0.1517857142857143</v>
      </c>
      <c r="P57" s="41" t="str">
        <f>IF(M57="","",IF($K$9=M57,$L$9,IF(M57&gt;=$H$9,"призер","участник")))</f>
        <v>участник</v>
      </c>
      <c r="Q57" s="37" t="s">
        <v>45</v>
      </c>
      <c r="R57" s="43" t="s">
        <v>44</v>
      </c>
    </row>
    <row r="58" spans="1:18" ht="42.75">
      <c r="A58" s="28">
        <v>43</v>
      </c>
      <c r="B58" s="51" t="s">
        <v>12</v>
      </c>
      <c r="C58" s="68" t="s">
        <v>323</v>
      </c>
      <c r="D58" s="67" t="s">
        <v>305</v>
      </c>
      <c r="E58" s="34" t="s">
        <v>310</v>
      </c>
      <c r="F58" s="35"/>
      <c r="G58" s="36"/>
      <c r="H58" s="37"/>
      <c r="I58" s="37"/>
      <c r="J58" s="37" t="s">
        <v>44</v>
      </c>
      <c r="K58" s="38">
        <v>6</v>
      </c>
      <c r="L58" s="63" t="s">
        <v>237</v>
      </c>
      <c r="M58" s="40">
        <v>3.2</v>
      </c>
      <c r="N58" s="31">
        <f>IF(M58="","",M58/$E$9)</f>
        <v>0.128</v>
      </c>
      <c r="O58" s="31">
        <f>IF(M58="","",M58/$K$9)</f>
        <v>0.14285714285714288</v>
      </c>
      <c r="P58" s="41" t="str">
        <f>IF(M58="","",IF($K$9=M58,$L$9,IF(M58&gt;=$H$9,"призер","участник")))</f>
        <v>участник</v>
      </c>
      <c r="Q58" s="37" t="s">
        <v>187</v>
      </c>
      <c r="R58" s="43" t="s">
        <v>44</v>
      </c>
    </row>
    <row r="59" spans="1:18" ht="72">
      <c r="A59" s="28">
        <v>7</v>
      </c>
      <c r="B59" s="51" t="s">
        <v>12</v>
      </c>
      <c r="C59" s="34" t="s">
        <v>317</v>
      </c>
      <c r="D59" s="67" t="s">
        <v>310</v>
      </c>
      <c r="E59" s="34" t="s">
        <v>308</v>
      </c>
      <c r="F59" s="35"/>
      <c r="G59" s="36"/>
      <c r="H59" s="37"/>
      <c r="I59" s="37"/>
      <c r="J59" s="37" t="s">
        <v>44</v>
      </c>
      <c r="K59" s="38">
        <v>6</v>
      </c>
      <c r="L59" s="79" t="s">
        <v>86</v>
      </c>
      <c r="M59" s="40">
        <v>3</v>
      </c>
      <c r="N59" s="31">
        <f>IF(M59="","",M59/$E$9)</f>
        <v>0.12</v>
      </c>
      <c r="O59" s="31">
        <f>IF(M59="","",M59/$K$9)</f>
        <v>0.13392857142857142</v>
      </c>
      <c r="P59" s="41" t="str">
        <f>IF(M59="","",IF($K$9=M59,$L$9,IF(M59&gt;=$H$9,"призер","участник")))</f>
        <v>участник</v>
      </c>
      <c r="Q59" s="37" t="s">
        <v>45</v>
      </c>
      <c r="R59" s="43" t="s">
        <v>44</v>
      </c>
    </row>
    <row r="60" spans="1:18" ht="72">
      <c r="A60" s="28">
        <v>1</v>
      </c>
      <c r="B60" s="51" t="s">
        <v>12</v>
      </c>
      <c r="C60" s="34" t="s">
        <v>307</v>
      </c>
      <c r="D60" s="67" t="s">
        <v>308</v>
      </c>
      <c r="E60" s="34" t="s">
        <v>310</v>
      </c>
      <c r="F60" s="35"/>
      <c r="G60" s="36"/>
      <c r="H60" s="65"/>
      <c r="I60" s="37"/>
      <c r="J60" s="37" t="s">
        <v>44</v>
      </c>
      <c r="K60" s="38">
        <v>6</v>
      </c>
      <c r="L60" s="79" t="s">
        <v>80</v>
      </c>
      <c r="M60" s="58">
        <v>2.8</v>
      </c>
      <c r="N60" s="31">
        <f>IF(M60="","",M60/$E$9)</f>
        <v>0.11199999999999999</v>
      </c>
      <c r="O60" s="31">
        <f>IF(M60="","",M60/$K$9)</f>
        <v>0.125</v>
      </c>
      <c r="P60" s="41" t="str">
        <f>IF(M60="","",IF($K$9=M60,$L$9,IF(M60&gt;=$H$9,"призер","участник")))</f>
        <v>участник</v>
      </c>
      <c r="Q60" s="37" t="s">
        <v>45</v>
      </c>
      <c r="R60" s="43" t="s">
        <v>44</v>
      </c>
    </row>
    <row r="61" spans="1:18" ht="42.75">
      <c r="A61" s="28">
        <v>50</v>
      </c>
      <c r="B61" s="51" t="s">
        <v>12</v>
      </c>
      <c r="C61" s="68" t="s">
        <v>323</v>
      </c>
      <c r="D61" s="34" t="s">
        <v>308</v>
      </c>
      <c r="E61" s="34" t="s">
        <v>310</v>
      </c>
      <c r="F61" s="35"/>
      <c r="G61" s="36"/>
      <c r="H61" s="37"/>
      <c r="I61" s="37"/>
      <c r="J61" s="37" t="s">
        <v>44</v>
      </c>
      <c r="K61" s="38">
        <v>6</v>
      </c>
      <c r="L61" s="63" t="s">
        <v>244</v>
      </c>
      <c r="M61" s="40">
        <v>2.4</v>
      </c>
      <c r="N61" s="31">
        <f>IF(M61="","",M61/$E$9)</f>
        <v>9.6000000000000002E-2</v>
      </c>
      <c r="O61" s="31">
        <f>IF(M61="","",M61/$K$9)</f>
        <v>0.10714285714285715</v>
      </c>
      <c r="P61" s="41" t="str">
        <f>IF(M61="","",IF($K$9=M61,$L$9,IF(M61&gt;=$H$9,"призер","участник")))</f>
        <v>участник</v>
      </c>
      <c r="Q61" s="37" t="s">
        <v>187</v>
      </c>
      <c r="R61" s="43" t="s">
        <v>44</v>
      </c>
    </row>
    <row r="62" spans="1:18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2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11" priority="4" stopIfTrue="1">
      <formula>ISBLANK(C4)</formula>
    </cfRule>
  </conditionalFormatting>
  <dataValidations count="1">
    <dataValidation allowBlank="1" showInputMessage="1" showErrorMessage="1" sqref="C4:C8 B10:F10 A4:A8 E6:E7 F4:F8 E9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opLeftCell="A4" zoomScaleNormal="100" workbookViewId="0">
      <selection activeCell="AA49" sqref="AA49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8.140625" style="10" customWidth="1"/>
    <col min="12" max="12" width="19.57031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9.85546875" style="10" customWidth="1"/>
    <col min="19" max="16384" width="9.140625" style="10"/>
  </cols>
  <sheetData>
    <row r="1" spans="1:2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32.25" customHeight="1">
      <c r="B2" s="11"/>
      <c r="C2" s="77" t="s">
        <v>99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 t="s">
        <v>32</v>
      </c>
      <c r="R2" s="13">
        <f>COUNTA(M11:M54)</f>
        <v>44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COUNTIF(P11:P54,"победитель")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COUNTIF(P11:P54,"призер")</f>
        <v>1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COUNTIF(P11:P54,"участник")</f>
        <v>42</v>
      </c>
    </row>
    <row r="7" spans="1:21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45940</v>
      </c>
      <c r="F8" s="17"/>
      <c r="Q8" s="22" t="s">
        <v>31</v>
      </c>
      <c r="R8" s="21">
        <f>(R4+R5)/R2</f>
        <v>4.5454545454545456E-2</v>
      </c>
    </row>
    <row r="9" spans="1:21">
      <c r="C9" s="78" t="s">
        <v>24</v>
      </c>
      <c r="D9" s="78"/>
      <c r="E9" s="14">
        <v>30</v>
      </c>
      <c r="G9" s="18" t="s">
        <v>43</v>
      </c>
      <c r="H9" s="56">
        <f>E9/2</f>
        <v>15</v>
      </c>
      <c r="J9" s="23" t="s">
        <v>13</v>
      </c>
      <c r="K9" s="24">
        <f>MAX(M11:M54)</f>
        <v>17</v>
      </c>
      <c r="L9" s="25" t="str">
        <f>IF(K9*100/E9&gt;=50,"победитель","участник")</f>
        <v>победитель</v>
      </c>
      <c r="P9" s="26">
        <f>R8-45%</f>
        <v>-0.40454545454545454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5</v>
      </c>
      <c r="B11" s="51" t="s">
        <v>12</v>
      </c>
      <c r="C11" s="34" t="s">
        <v>308</v>
      </c>
      <c r="D11" s="34" t="s">
        <v>308</v>
      </c>
      <c r="E11" s="34" t="s">
        <v>305</v>
      </c>
      <c r="F11" s="35"/>
      <c r="G11" s="36"/>
      <c r="H11" s="36"/>
      <c r="I11" s="37"/>
      <c r="J11" s="37" t="s">
        <v>44</v>
      </c>
      <c r="K11" s="38">
        <v>7</v>
      </c>
      <c r="L11" s="61" t="s">
        <v>105</v>
      </c>
      <c r="M11" s="40">
        <v>17</v>
      </c>
      <c r="N11" s="31">
        <f>IF(M11="","",M11/$E$9)</f>
        <v>0.56666666666666665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45</v>
      </c>
      <c r="R11" s="43" t="s">
        <v>44</v>
      </c>
    </row>
    <row r="12" spans="1:21" s="32" customFormat="1" ht="12.95" customHeight="1">
      <c r="A12" s="28">
        <v>29</v>
      </c>
      <c r="B12" s="51" t="s">
        <v>12</v>
      </c>
      <c r="C12" s="34" t="s">
        <v>308</v>
      </c>
      <c r="D12" s="34" t="s">
        <v>320</v>
      </c>
      <c r="E12" s="34" t="s">
        <v>305</v>
      </c>
      <c r="F12" s="35"/>
      <c r="G12" s="36"/>
      <c r="H12" s="36"/>
      <c r="I12" s="37"/>
      <c r="J12" s="37" t="s">
        <v>44</v>
      </c>
      <c r="K12" s="38">
        <v>7</v>
      </c>
      <c r="L12" s="61" t="s">
        <v>128</v>
      </c>
      <c r="M12" s="40">
        <v>15.6</v>
      </c>
      <c r="N12" s="31">
        <f>IF(M12="","",M12/$E$9)</f>
        <v>0.52</v>
      </c>
      <c r="O12" s="31">
        <f>IF(M12="","",M12/$K$9)</f>
        <v>0.91764705882352937</v>
      </c>
      <c r="P12" s="41" t="str">
        <f>IF(M12="","",IF($K$9=M12,$L$9,IF(M12&gt;=$H$9,"призер","участник")))</f>
        <v>призер</v>
      </c>
      <c r="Q12" s="37" t="s">
        <v>45</v>
      </c>
      <c r="R12" s="43" t="s">
        <v>44</v>
      </c>
    </row>
    <row r="13" spans="1:21" ht="30">
      <c r="A13" s="28">
        <v>12</v>
      </c>
      <c r="B13" s="51" t="s">
        <v>12</v>
      </c>
      <c r="C13" s="34" t="s">
        <v>318</v>
      </c>
      <c r="D13" s="34" t="s">
        <v>311</v>
      </c>
      <c r="E13" s="34" t="s">
        <v>311</v>
      </c>
      <c r="F13" s="35"/>
      <c r="G13" s="36"/>
      <c r="H13" s="36"/>
      <c r="I13" s="37"/>
      <c r="J13" s="37" t="s">
        <v>44</v>
      </c>
      <c r="K13" s="38">
        <v>7</v>
      </c>
      <c r="L13" s="61" t="s">
        <v>111</v>
      </c>
      <c r="M13" s="40">
        <v>12.8</v>
      </c>
      <c r="N13" s="31">
        <f>IF(M13="","",M13/$E$9)</f>
        <v>0.42666666666666669</v>
      </c>
      <c r="O13" s="31">
        <f>IF(M13="","",M13/$K$9)</f>
        <v>0.75294117647058822</v>
      </c>
      <c r="P13" s="41" t="str">
        <f>IF(M13="","",IF($K$9=M13,$L$9,IF(M13&gt;=$H$9,"призер","участник")))</f>
        <v>участник</v>
      </c>
      <c r="Q13" s="37" t="s">
        <v>45</v>
      </c>
      <c r="R13" s="43" t="s">
        <v>44</v>
      </c>
    </row>
    <row r="14" spans="1:21" ht="30">
      <c r="A14" s="28">
        <v>28</v>
      </c>
      <c r="B14" s="51" t="s">
        <v>12</v>
      </c>
      <c r="C14" s="34" t="s">
        <v>308</v>
      </c>
      <c r="D14" s="34" t="s">
        <v>304</v>
      </c>
      <c r="E14" s="34" t="s">
        <v>308</v>
      </c>
      <c r="F14" s="35"/>
      <c r="G14" s="36"/>
      <c r="H14" s="36"/>
      <c r="I14" s="37"/>
      <c r="J14" s="37" t="s">
        <v>44</v>
      </c>
      <c r="K14" s="38">
        <v>7</v>
      </c>
      <c r="L14" s="61" t="s">
        <v>127</v>
      </c>
      <c r="M14" s="40">
        <v>12.8</v>
      </c>
      <c r="N14" s="31">
        <f>IF(M14="","",M14/$E$9)</f>
        <v>0.42666666666666669</v>
      </c>
      <c r="O14" s="31">
        <f>IF(M14="","",M14/$K$9)</f>
        <v>0.75294117647058822</v>
      </c>
      <c r="P14" s="41" t="str">
        <f>IF(M14="","",IF($K$9=M14,$L$9,IF(M14&gt;=$H$9,"призер","участник")))</f>
        <v>участник</v>
      </c>
      <c r="Q14" s="37" t="s">
        <v>45</v>
      </c>
      <c r="R14" s="43" t="s">
        <v>44</v>
      </c>
    </row>
    <row r="15" spans="1:21" ht="30">
      <c r="A15" s="28">
        <v>10</v>
      </c>
      <c r="B15" s="51" t="s">
        <v>12</v>
      </c>
      <c r="C15" s="34" t="s">
        <v>307</v>
      </c>
      <c r="D15" s="34" t="s">
        <v>322</v>
      </c>
      <c r="E15" s="34" t="s">
        <v>308</v>
      </c>
      <c r="F15" s="35"/>
      <c r="G15" s="36"/>
      <c r="H15" s="36"/>
      <c r="I15" s="37"/>
      <c r="J15" s="37" t="s">
        <v>44</v>
      </c>
      <c r="K15" s="38">
        <v>7</v>
      </c>
      <c r="L15" s="61" t="s">
        <v>109</v>
      </c>
      <c r="M15" s="40">
        <v>12.6</v>
      </c>
      <c r="N15" s="31">
        <f>IF(M15="","",M15/$E$9)</f>
        <v>0.42</v>
      </c>
      <c r="O15" s="31">
        <f>IF(M15="","",M15/$K$9)</f>
        <v>0.74117647058823533</v>
      </c>
      <c r="P15" s="41" t="str">
        <f>IF(M15="","",IF($K$9=M15,$L$9,IF(M15&gt;=$H$9,"призер","участник")))</f>
        <v>участник</v>
      </c>
      <c r="Q15" s="37" t="s">
        <v>45</v>
      </c>
      <c r="R15" s="43" t="s">
        <v>44</v>
      </c>
    </row>
    <row r="16" spans="1:21" ht="30">
      <c r="A16" s="28">
        <v>6</v>
      </c>
      <c r="B16" s="51" t="s">
        <v>12</v>
      </c>
      <c r="C16" s="34" t="s">
        <v>304</v>
      </c>
      <c r="D16" s="34" t="s">
        <v>306</v>
      </c>
      <c r="E16" s="34" t="s">
        <v>303</v>
      </c>
      <c r="F16" s="35"/>
      <c r="G16" s="36"/>
      <c r="H16" s="36"/>
      <c r="I16" s="37"/>
      <c r="J16" s="37" t="s">
        <v>44</v>
      </c>
      <c r="K16" s="38">
        <v>7</v>
      </c>
      <c r="L16" s="61" t="s">
        <v>104</v>
      </c>
      <c r="M16" s="40">
        <v>12.4</v>
      </c>
      <c r="N16" s="31">
        <f>IF(M16="","",M16/$E$9)</f>
        <v>0.41333333333333333</v>
      </c>
      <c r="O16" s="31">
        <f>IF(M16="","",M16/$K$9)</f>
        <v>0.72941176470588243</v>
      </c>
      <c r="P16" s="41" t="str">
        <f>IF(M16="","",IF($K$9=M16,$L$9,IF(M16&gt;=$H$9,"призер","участник")))</f>
        <v>участник</v>
      </c>
      <c r="Q16" s="37" t="s">
        <v>45</v>
      </c>
      <c r="R16" s="43" t="s">
        <v>44</v>
      </c>
    </row>
    <row r="17" spans="1:18" ht="28.5">
      <c r="A17" s="28">
        <v>37</v>
      </c>
      <c r="B17" s="51" t="s">
        <v>12</v>
      </c>
      <c r="C17" s="43" t="s">
        <v>307</v>
      </c>
      <c r="D17" s="34" t="s">
        <v>308</v>
      </c>
      <c r="E17" s="34" t="s">
        <v>308</v>
      </c>
      <c r="F17" s="35"/>
      <c r="G17" s="36"/>
      <c r="H17" s="36"/>
      <c r="I17" s="37"/>
      <c r="J17" s="37" t="s">
        <v>44</v>
      </c>
      <c r="K17" s="38">
        <v>7</v>
      </c>
      <c r="L17" s="70" t="s">
        <v>252</v>
      </c>
      <c r="M17" s="40">
        <v>12.4</v>
      </c>
      <c r="N17" s="31">
        <f>IF(M17="","",M17/$E$9)</f>
        <v>0.41333333333333333</v>
      </c>
      <c r="O17" s="31">
        <f>IF(M17="","",M17/$K$9)</f>
        <v>0.72941176470588243</v>
      </c>
      <c r="P17" s="41" t="str">
        <f>IF(M17="","",IF($K$9=M17,$L$9,IF(M17&gt;=$H$9,"призер","участник")))</f>
        <v>участник</v>
      </c>
      <c r="Q17" s="37" t="s">
        <v>187</v>
      </c>
      <c r="R17" s="43" t="s">
        <v>44</v>
      </c>
    </row>
    <row r="18" spans="1:18" ht="30">
      <c r="A18" s="28">
        <v>11</v>
      </c>
      <c r="B18" s="51" t="s">
        <v>12</v>
      </c>
      <c r="C18" s="34" t="s">
        <v>304</v>
      </c>
      <c r="D18" s="34" t="s">
        <v>308</v>
      </c>
      <c r="E18" s="34" t="s">
        <v>331</v>
      </c>
      <c r="F18" s="35"/>
      <c r="G18" s="36"/>
      <c r="H18" s="36"/>
      <c r="I18" s="37"/>
      <c r="J18" s="37" t="s">
        <v>44</v>
      </c>
      <c r="K18" s="38">
        <v>7</v>
      </c>
      <c r="L18" s="61" t="s">
        <v>110</v>
      </c>
      <c r="M18" s="40">
        <v>12.2</v>
      </c>
      <c r="N18" s="31">
        <f>IF(M18="","",M18/$E$9)</f>
        <v>0.40666666666666662</v>
      </c>
      <c r="O18" s="31">
        <f>IF(M18="","",M18/$K$9)</f>
        <v>0.71764705882352942</v>
      </c>
      <c r="P18" s="41" t="str">
        <f>IF(M18="","",IF($K$9=M18,$L$9,IF(M18&gt;=$H$9,"призер","участник")))</f>
        <v>участник</v>
      </c>
      <c r="Q18" s="37" t="s">
        <v>45</v>
      </c>
      <c r="R18" s="43" t="s">
        <v>44</v>
      </c>
    </row>
    <row r="19" spans="1:18" ht="28.5">
      <c r="A19" s="28">
        <v>46</v>
      </c>
      <c r="B19" s="51" t="s">
        <v>12</v>
      </c>
      <c r="C19" s="43" t="s">
        <v>303</v>
      </c>
      <c r="D19" s="34" t="s">
        <v>305</v>
      </c>
      <c r="E19" s="34" t="s">
        <v>310</v>
      </c>
      <c r="F19" s="35"/>
      <c r="G19" s="36"/>
      <c r="H19" s="36"/>
      <c r="I19" s="37"/>
      <c r="J19" s="37" t="s">
        <v>44</v>
      </c>
      <c r="K19" s="38">
        <v>7</v>
      </c>
      <c r="L19" s="70" t="s">
        <v>259</v>
      </c>
      <c r="M19" s="40">
        <v>12</v>
      </c>
      <c r="N19" s="31">
        <f>IF(M19="","",M19/$E$9)</f>
        <v>0.4</v>
      </c>
      <c r="O19" s="31">
        <f>IF(M19="","",M19/$K$9)</f>
        <v>0.70588235294117652</v>
      </c>
      <c r="P19" s="41" t="str">
        <f>IF(M19="","",IF($K$9=M19,$L$9,IF(M19&gt;=$H$9,"призер","участник")))</f>
        <v>участник</v>
      </c>
      <c r="Q19" s="37" t="s">
        <v>187</v>
      </c>
      <c r="R19" s="43" t="s">
        <v>44</v>
      </c>
    </row>
    <row r="20" spans="1:18" ht="28.5">
      <c r="A20" s="28">
        <v>36</v>
      </c>
      <c r="B20" s="51" t="s">
        <v>12</v>
      </c>
      <c r="C20" s="43" t="s">
        <v>307</v>
      </c>
      <c r="D20" s="34" t="s">
        <v>326</v>
      </c>
      <c r="E20" s="34" t="s">
        <v>310</v>
      </c>
      <c r="F20" s="35"/>
      <c r="G20" s="36"/>
      <c r="H20" s="36"/>
      <c r="I20" s="37"/>
      <c r="J20" s="37" t="s">
        <v>44</v>
      </c>
      <c r="K20" s="38">
        <v>7</v>
      </c>
      <c r="L20" s="70" t="s">
        <v>251</v>
      </c>
      <c r="M20" s="40">
        <v>11.8</v>
      </c>
      <c r="N20" s="31">
        <f>IF(M20="","",M20/$E$9)</f>
        <v>0.39333333333333337</v>
      </c>
      <c r="O20" s="31">
        <f>IF(M20="","",M20/$K$9)</f>
        <v>0.69411764705882362</v>
      </c>
      <c r="P20" s="41" t="str">
        <f>IF(M20="","",IF($K$9=M20,$L$9,IF(M20&gt;=$H$9,"призер","участник")))</f>
        <v>участник</v>
      </c>
      <c r="Q20" s="37" t="s">
        <v>187</v>
      </c>
      <c r="R20" s="43" t="s">
        <v>44</v>
      </c>
    </row>
    <row r="21" spans="1:18" ht="30">
      <c r="A21" s="28">
        <v>27</v>
      </c>
      <c r="B21" s="51" t="s">
        <v>12</v>
      </c>
      <c r="C21" s="47" t="s">
        <v>304</v>
      </c>
      <c r="D21" s="47" t="s">
        <v>319</v>
      </c>
      <c r="E21" s="47" t="s">
        <v>309</v>
      </c>
      <c r="F21" s="48"/>
      <c r="G21" s="36"/>
      <c r="H21" s="36"/>
      <c r="I21" s="37"/>
      <c r="J21" s="37" t="s">
        <v>44</v>
      </c>
      <c r="K21" s="38">
        <v>7</v>
      </c>
      <c r="L21" s="61" t="s">
        <v>126</v>
      </c>
      <c r="M21" s="40">
        <v>10.6</v>
      </c>
      <c r="N21" s="31">
        <f>IF(M21="","",M21/$E$9)</f>
        <v>0.35333333333333333</v>
      </c>
      <c r="O21" s="31">
        <f>IF(M21="","",M21/$K$9)</f>
        <v>0.62352941176470589</v>
      </c>
      <c r="P21" s="41" t="str">
        <f>IF(M21="","",IF($K$9=M21,$L$9,IF(M21&gt;=$H$9,"призер","участник")))</f>
        <v>участник</v>
      </c>
      <c r="Q21" s="37" t="s">
        <v>45</v>
      </c>
      <c r="R21" s="43" t="s">
        <v>44</v>
      </c>
    </row>
    <row r="22" spans="1:18" ht="28.5">
      <c r="A22" s="28">
        <v>35</v>
      </c>
      <c r="B22" s="51" t="s">
        <v>12</v>
      </c>
      <c r="C22" s="43" t="s">
        <v>309</v>
      </c>
      <c r="D22" s="34" t="s">
        <v>308</v>
      </c>
      <c r="E22" s="34" t="s">
        <v>308</v>
      </c>
      <c r="F22" s="35"/>
      <c r="G22" s="36"/>
      <c r="H22" s="36"/>
      <c r="I22" s="37"/>
      <c r="J22" s="37" t="s">
        <v>44</v>
      </c>
      <c r="K22" s="38">
        <v>7</v>
      </c>
      <c r="L22" s="70" t="s">
        <v>250</v>
      </c>
      <c r="M22" s="40">
        <v>10.6</v>
      </c>
      <c r="N22" s="31">
        <f>IF(M22="","",M22/$E$9)</f>
        <v>0.35333333333333333</v>
      </c>
      <c r="O22" s="31">
        <f>IF(M22="","",M22/$K$9)</f>
        <v>0.62352941176470589</v>
      </c>
      <c r="P22" s="41" t="str">
        <f>IF(M22="","",IF($K$9=M22,$L$9,IF(M22&gt;=$H$9,"призер","участник")))</f>
        <v>участник</v>
      </c>
      <c r="Q22" s="37" t="s">
        <v>187</v>
      </c>
      <c r="R22" s="43" t="s">
        <v>44</v>
      </c>
    </row>
    <row r="23" spans="1:18" ht="28.5">
      <c r="A23" s="28">
        <v>44</v>
      </c>
      <c r="B23" s="51" t="s">
        <v>12</v>
      </c>
      <c r="C23" s="43" t="s">
        <v>321</v>
      </c>
      <c r="D23" s="34" t="s">
        <v>308</v>
      </c>
      <c r="E23" s="34" t="s">
        <v>315</v>
      </c>
      <c r="F23" s="35"/>
      <c r="G23" s="36"/>
      <c r="H23" s="36"/>
      <c r="I23" s="37"/>
      <c r="J23" s="37" t="s">
        <v>44</v>
      </c>
      <c r="K23" s="38">
        <v>7</v>
      </c>
      <c r="L23" s="70" t="s">
        <v>258</v>
      </c>
      <c r="M23" s="40">
        <v>10.6</v>
      </c>
      <c r="N23" s="31">
        <f>IF(M23="","",M23/$E$9)</f>
        <v>0.35333333333333333</v>
      </c>
      <c r="O23" s="31">
        <f>IF(M23="","",M23/$K$9)</f>
        <v>0.62352941176470589</v>
      </c>
      <c r="P23" s="41" t="str">
        <f>IF(M23="","",IF($K$9=M23,$L$9,IF(M23&gt;=$H$9,"призер","участник")))</f>
        <v>участник</v>
      </c>
      <c r="Q23" s="37" t="s">
        <v>187</v>
      </c>
      <c r="R23" s="43" t="s">
        <v>44</v>
      </c>
    </row>
    <row r="24" spans="1:18" ht="30">
      <c r="A24" s="28">
        <v>13</v>
      </c>
      <c r="B24" s="51" t="s">
        <v>12</v>
      </c>
      <c r="C24" s="34" t="s">
        <v>316</v>
      </c>
      <c r="D24" s="34" t="s">
        <v>310</v>
      </c>
      <c r="E24" s="34" t="s">
        <v>308</v>
      </c>
      <c r="F24" s="35"/>
      <c r="G24" s="36"/>
      <c r="H24" s="36"/>
      <c r="I24" s="37"/>
      <c r="J24" s="37" t="s">
        <v>44</v>
      </c>
      <c r="K24" s="38">
        <v>7</v>
      </c>
      <c r="L24" s="61" t="s">
        <v>112</v>
      </c>
      <c r="M24" s="40">
        <v>10</v>
      </c>
      <c r="N24" s="31">
        <f>IF(M24="","",M24/$E$9)</f>
        <v>0.33333333333333331</v>
      </c>
      <c r="O24" s="31">
        <f>IF(M24="","",M24/$K$9)</f>
        <v>0.58823529411764708</v>
      </c>
      <c r="P24" s="41" t="str">
        <f>IF(M24="","",IF($K$9=M24,$L$9,IF(M24&gt;=$H$9,"призер","участник")))</f>
        <v>участник</v>
      </c>
      <c r="Q24" s="37" t="s">
        <v>45</v>
      </c>
      <c r="R24" s="43" t="s">
        <v>44</v>
      </c>
    </row>
    <row r="25" spans="1:18" ht="28.5">
      <c r="A25" s="28">
        <v>39</v>
      </c>
      <c r="B25" s="51" t="s">
        <v>12</v>
      </c>
      <c r="C25" s="43" t="s">
        <v>308</v>
      </c>
      <c r="D25" s="34" t="s">
        <v>308</v>
      </c>
      <c r="E25" s="34" t="s">
        <v>311</v>
      </c>
      <c r="F25" s="35"/>
      <c r="G25" s="36"/>
      <c r="H25" s="36"/>
      <c r="I25" s="37"/>
      <c r="J25" s="37" t="s">
        <v>44</v>
      </c>
      <c r="K25" s="38">
        <v>7</v>
      </c>
      <c r="L25" s="70" t="s">
        <v>254</v>
      </c>
      <c r="M25" s="40">
        <v>10</v>
      </c>
      <c r="N25" s="31">
        <f>IF(M25="","",M25/$E$9)</f>
        <v>0.33333333333333331</v>
      </c>
      <c r="O25" s="31">
        <f>IF(M25="","",M25/$K$9)</f>
        <v>0.58823529411764708</v>
      </c>
      <c r="P25" s="41" t="str">
        <f>IF(M25="","",IF($K$9=M25,$L$9,IF(M25&gt;=$H$9,"призер","участник")))</f>
        <v>участник</v>
      </c>
      <c r="Q25" s="37" t="s">
        <v>187</v>
      </c>
      <c r="R25" s="43" t="s">
        <v>44</v>
      </c>
    </row>
    <row r="26" spans="1:18" ht="28.5">
      <c r="A26" s="28">
        <v>38</v>
      </c>
      <c r="B26" s="51" t="s">
        <v>12</v>
      </c>
      <c r="C26" s="43" t="s">
        <v>314</v>
      </c>
      <c r="D26" s="34" t="s">
        <v>311</v>
      </c>
      <c r="E26" s="34" t="s">
        <v>308</v>
      </c>
      <c r="F26" s="35"/>
      <c r="G26" s="36"/>
      <c r="H26" s="36"/>
      <c r="I26" s="37"/>
      <c r="J26" s="37" t="s">
        <v>44</v>
      </c>
      <c r="K26" s="38">
        <v>7</v>
      </c>
      <c r="L26" s="70" t="s">
        <v>253</v>
      </c>
      <c r="M26" s="40">
        <v>9.8000000000000007</v>
      </c>
      <c r="N26" s="31">
        <f>IF(M26="","",M26/$E$9)</f>
        <v>0.32666666666666672</v>
      </c>
      <c r="O26" s="31">
        <f>IF(M26="","",M26/$K$9)</f>
        <v>0.57647058823529418</v>
      </c>
      <c r="P26" s="41" t="str">
        <f>IF(M26="","",IF($K$9=M26,$L$9,IF(M26&gt;=$H$9,"призер","участник")))</f>
        <v>участник</v>
      </c>
      <c r="Q26" s="37" t="s">
        <v>187</v>
      </c>
      <c r="R26" s="43" t="s">
        <v>44</v>
      </c>
    </row>
    <row r="27" spans="1:18" ht="30">
      <c r="A27" s="28">
        <v>14</v>
      </c>
      <c r="B27" s="51" t="s">
        <v>12</v>
      </c>
      <c r="C27" s="34" t="s">
        <v>323</v>
      </c>
      <c r="D27" s="34" t="s">
        <v>304</v>
      </c>
      <c r="E27" s="34" t="s">
        <v>308</v>
      </c>
      <c r="F27" s="35"/>
      <c r="G27" s="36"/>
      <c r="H27" s="36"/>
      <c r="I27" s="37"/>
      <c r="J27" s="37" t="s">
        <v>44</v>
      </c>
      <c r="K27" s="38">
        <v>7</v>
      </c>
      <c r="L27" s="61" t="s">
        <v>113</v>
      </c>
      <c r="M27" s="40">
        <v>9.1999999999999993</v>
      </c>
      <c r="N27" s="31">
        <f>IF(M27="","",M27/$E$9)</f>
        <v>0.30666666666666664</v>
      </c>
      <c r="O27" s="31">
        <f>IF(M27="","",M27/$K$9)</f>
        <v>0.54117647058823526</v>
      </c>
      <c r="P27" s="41" t="str">
        <f>IF(M27="","",IF($K$9=M27,$L$9,IF(M27&gt;=$H$9,"призер","участник")))</f>
        <v>участник</v>
      </c>
      <c r="Q27" s="37" t="s">
        <v>45</v>
      </c>
      <c r="R27" s="43" t="s">
        <v>44</v>
      </c>
    </row>
    <row r="28" spans="1:18" ht="30">
      <c r="A28" s="28">
        <v>23</v>
      </c>
      <c r="B28" s="51" t="s">
        <v>12</v>
      </c>
      <c r="C28" s="34" t="s">
        <v>316</v>
      </c>
      <c r="D28" s="34" t="s">
        <v>319</v>
      </c>
      <c r="E28" s="34" t="s">
        <v>321</v>
      </c>
      <c r="F28" s="35"/>
      <c r="G28" s="36"/>
      <c r="H28" s="36"/>
      <c r="I28" s="37"/>
      <c r="J28" s="37" t="s">
        <v>44</v>
      </c>
      <c r="K28" s="38">
        <v>7</v>
      </c>
      <c r="L28" s="61" t="s">
        <v>122</v>
      </c>
      <c r="M28" s="40">
        <v>9.1999999999999993</v>
      </c>
      <c r="N28" s="31">
        <f>IF(M28="","",M28/$E$9)</f>
        <v>0.30666666666666664</v>
      </c>
      <c r="O28" s="31">
        <f>IF(M28="","",M28/$K$9)</f>
        <v>0.54117647058823526</v>
      </c>
      <c r="P28" s="41" t="str">
        <f>IF(M28="","",IF($K$9=M28,$L$9,IF(M28&gt;=$H$9,"призер","участник")))</f>
        <v>участник</v>
      </c>
      <c r="Q28" s="37" t="s">
        <v>45</v>
      </c>
      <c r="R28" s="43" t="s">
        <v>44</v>
      </c>
    </row>
    <row r="29" spans="1:18" ht="28.5">
      <c r="A29" s="28">
        <v>34</v>
      </c>
      <c r="B29" s="51" t="s">
        <v>12</v>
      </c>
      <c r="C29" s="43" t="s">
        <v>311</v>
      </c>
      <c r="D29" s="34" t="s">
        <v>304</v>
      </c>
      <c r="E29" s="34" t="s">
        <v>308</v>
      </c>
      <c r="F29" s="35"/>
      <c r="G29" s="36"/>
      <c r="H29" s="36"/>
      <c r="I29" s="37"/>
      <c r="J29" s="37" t="s">
        <v>44</v>
      </c>
      <c r="K29" s="38">
        <v>7</v>
      </c>
      <c r="L29" s="70" t="s">
        <v>249</v>
      </c>
      <c r="M29" s="40">
        <v>9.1999999999999993</v>
      </c>
      <c r="N29" s="31">
        <f>IF(M29="","",M29/$E$9)</f>
        <v>0.30666666666666664</v>
      </c>
      <c r="O29" s="31">
        <f>IF(M29="","",M29/$K$9)</f>
        <v>0.54117647058823526</v>
      </c>
      <c r="P29" s="41" t="str">
        <f>IF(M29="","",IF($K$9=M29,$L$9,IF(M29&gt;=$H$9,"призер","участник")))</f>
        <v>участник</v>
      </c>
      <c r="Q29" s="37" t="s">
        <v>187</v>
      </c>
      <c r="R29" s="43" t="s">
        <v>44</v>
      </c>
    </row>
    <row r="30" spans="1:18" ht="30">
      <c r="A30" s="28">
        <v>20</v>
      </c>
      <c r="B30" s="51" t="s">
        <v>12</v>
      </c>
      <c r="C30" s="34" t="s">
        <v>326</v>
      </c>
      <c r="D30" s="34" t="s">
        <v>308</v>
      </c>
      <c r="E30" s="34" t="s">
        <v>325</v>
      </c>
      <c r="F30" s="35"/>
      <c r="G30" s="36"/>
      <c r="H30" s="36"/>
      <c r="I30" s="37"/>
      <c r="J30" s="37" t="s">
        <v>44</v>
      </c>
      <c r="K30" s="38">
        <v>7</v>
      </c>
      <c r="L30" s="61" t="s">
        <v>119</v>
      </c>
      <c r="M30" s="40">
        <v>9</v>
      </c>
      <c r="N30" s="31">
        <f>IF(M30="","",M30/$E$9)</f>
        <v>0.3</v>
      </c>
      <c r="O30" s="31">
        <f>IF(M30="","",M30/$K$9)</f>
        <v>0.52941176470588236</v>
      </c>
      <c r="P30" s="41" t="str">
        <f>IF(M30="","",IF($K$9=M30,$L$9,IF(M30&gt;=$H$9,"призер","участник")))</f>
        <v>участник</v>
      </c>
      <c r="Q30" s="37" t="s">
        <v>45</v>
      </c>
      <c r="R30" s="43" t="s">
        <v>44</v>
      </c>
    </row>
    <row r="31" spans="1:18" ht="30">
      <c r="A31" s="28">
        <v>22</v>
      </c>
      <c r="B31" s="51" t="s">
        <v>12</v>
      </c>
      <c r="C31" s="34" t="s">
        <v>318</v>
      </c>
      <c r="D31" s="34" t="s">
        <v>325</v>
      </c>
      <c r="E31" s="34" t="s">
        <v>315</v>
      </c>
      <c r="F31" s="35"/>
      <c r="G31" s="36"/>
      <c r="H31" s="36"/>
      <c r="I31" s="37"/>
      <c r="J31" s="37" t="s">
        <v>44</v>
      </c>
      <c r="K31" s="38">
        <v>7</v>
      </c>
      <c r="L31" s="61" t="s">
        <v>121</v>
      </c>
      <c r="M31" s="40">
        <v>8.6</v>
      </c>
      <c r="N31" s="31">
        <f>IF(M31="","",M31/$E$9)</f>
        <v>0.28666666666666668</v>
      </c>
      <c r="O31" s="31">
        <f>IF(M31="","",M31/$K$9)</f>
        <v>0.50588235294117645</v>
      </c>
      <c r="P31" s="41" t="str">
        <f>IF(M31="","",IF($K$9=M31,$L$9,IF(M31&gt;=$H$9,"призер","участник")))</f>
        <v>участник</v>
      </c>
      <c r="Q31" s="37" t="s">
        <v>45</v>
      </c>
      <c r="R31" s="43" t="s">
        <v>44</v>
      </c>
    </row>
    <row r="32" spans="1:18" ht="28.5">
      <c r="A32" s="28">
        <v>40</v>
      </c>
      <c r="B32" s="51" t="s">
        <v>12</v>
      </c>
      <c r="C32" s="43" t="s">
        <v>323</v>
      </c>
      <c r="D32" s="34" t="s">
        <v>308</v>
      </c>
      <c r="E32" s="34" t="s">
        <v>305</v>
      </c>
      <c r="F32" s="35"/>
      <c r="G32" s="36"/>
      <c r="H32" s="36"/>
      <c r="I32" s="37"/>
      <c r="J32" s="37" t="s">
        <v>44</v>
      </c>
      <c r="K32" s="38">
        <v>7</v>
      </c>
      <c r="L32" s="70" t="s">
        <v>255</v>
      </c>
      <c r="M32" s="40">
        <v>8.6</v>
      </c>
      <c r="N32" s="31">
        <f>IF(M32="","",M32/$E$9)</f>
        <v>0.28666666666666668</v>
      </c>
      <c r="O32" s="31">
        <f>IF(M32="","",M32/$K$9)</f>
        <v>0.50588235294117645</v>
      </c>
      <c r="P32" s="41" t="str">
        <f>IF(M32="","",IF($K$9=M32,$L$9,IF(M32&gt;=$H$9,"призер","участник")))</f>
        <v>участник</v>
      </c>
      <c r="Q32" s="37" t="s">
        <v>187</v>
      </c>
      <c r="R32" s="43" t="s">
        <v>44</v>
      </c>
    </row>
    <row r="33" spans="1:18" ht="30">
      <c r="A33" s="28">
        <v>16</v>
      </c>
      <c r="B33" s="51" t="s">
        <v>12</v>
      </c>
      <c r="C33" s="34" t="s">
        <v>316</v>
      </c>
      <c r="D33" s="34" t="s">
        <v>304</v>
      </c>
      <c r="E33" s="34" t="s">
        <v>305</v>
      </c>
      <c r="F33" s="35"/>
      <c r="G33" s="36"/>
      <c r="H33" s="36"/>
      <c r="I33" s="37"/>
      <c r="J33" s="37" t="s">
        <v>44</v>
      </c>
      <c r="K33" s="38">
        <v>7</v>
      </c>
      <c r="L33" s="61" t="s">
        <v>115</v>
      </c>
      <c r="M33" s="40">
        <v>8.4</v>
      </c>
      <c r="N33" s="31">
        <f>IF(M33="","",M33/$E$9)</f>
        <v>0.28000000000000003</v>
      </c>
      <c r="O33" s="31">
        <f>IF(M33="","",M33/$K$9)</f>
        <v>0.49411764705882355</v>
      </c>
      <c r="P33" s="41" t="str">
        <f>IF(M33="","",IF($K$9=M33,$L$9,IF(M33&gt;=$H$9,"призер","участник")))</f>
        <v>участник</v>
      </c>
      <c r="Q33" s="37" t="s">
        <v>45</v>
      </c>
      <c r="R33" s="43" t="s">
        <v>44</v>
      </c>
    </row>
    <row r="34" spans="1:18" ht="30">
      <c r="A34" s="28">
        <v>19</v>
      </c>
      <c r="B34" s="51" t="s">
        <v>12</v>
      </c>
      <c r="C34" s="34" t="s">
        <v>313</v>
      </c>
      <c r="D34" s="34" t="s">
        <v>316</v>
      </c>
      <c r="E34" s="34" t="s">
        <v>315</v>
      </c>
      <c r="F34" s="35"/>
      <c r="G34" s="36"/>
      <c r="H34" s="36"/>
      <c r="I34" s="37"/>
      <c r="J34" s="37" t="s">
        <v>44</v>
      </c>
      <c r="K34" s="38">
        <v>7</v>
      </c>
      <c r="L34" s="61" t="s">
        <v>118</v>
      </c>
      <c r="M34" s="40">
        <v>8.1999999999999993</v>
      </c>
      <c r="N34" s="31">
        <f>IF(M34="","",M34/$E$9)</f>
        <v>0.27333333333333332</v>
      </c>
      <c r="O34" s="31">
        <f>IF(M34="","",M34/$K$9)</f>
        <v>0.48235294117647054</v>
      </c>
      <c r="P34" s="41" t="str">
        <f>IF(M34="","",IF($K$9=M34,$L$9,IF(M34&gt;=$H$9,"призер","участник")))</f>
        <v>участник</v>
      </c>
      <c r="Q34" s="37" t="s">
        <v>45</v>
      </c>
      <c r="R34" s="43" t="s">
        <v>44</v>
      </c>
    </row>
    <row r="35" spans="1:18" ht="30">
      <c r="A35" s="28">
        <v>24</v>
      </c>
      <c r="B35" s="51" t="s">
        <v>12</v>
      </c>
      <c r="C35" s="34" t="s">
        <v>305</v>
      </c>
      <c r="D35" s="34" t="s">
        <v>309</v>
      </c>
      <c r="E35" s="34" t="s">
        <v>311</v>
      </c>
      <c r="F35" s="35"/>
      <c r="G35" s="36"/>
      <c r="H35" s="36"/>
      <c r="I35" s="37"/>
      <c r="J35" s="37" t="s">
        <v>44</v>
      </c>
      <c r="K35" s="38">
        <v>7</v>
      </c>
      <c r="L35" s="61" t="s">
        <v>123</v>
      </c>
      <c r="M35" s="40">
        <v>8.1999999999999993</v>
      </c>
      <c r="N35" s="31">
        <f>IF(M35="","",M35/$E$9)</f>
        <v>0.27333333333333332</v>
      </c>
      <c r="O35" s="31">
        <f>IF(M35="","",M35/$K$9)</f>
        <v>0.48235294117647054</v>
      </c>
      <c r="P35" s="41" t="str">
        <f>IF(M35="","",IF($K$9=M35,$L$9,IF(M35&gt;=$H$9,"призер","участник")))</f>
        <v>участник</v>
      </c>
      <c r="Q35" s="37" t="s">
        <v>45</v>
      </c>
      <c r="R35" s="43" t="s">
        <v>44</v>
      </c>
    </row>
    <row r="36" spans="1:18" ht="28.5">
      <c r="A36" s="28">
        <v>30</v>
      </c>
      <c r="B36" s="51" t="s">
        <v>12</v>
      </c>
      <c r="C36" s="68" t="s">
        <v>320</v>
      </c>
      <c r="D36" s="34" t="s">
        <v>319</v>
      </c>
      <c r="E36" s="34" t="s">
        <v>320</v>
      </c>
      <c r="F36" s="35"/>
      <c r="G36" s="36"/>
      <c r="H36" s="36"/>
      <c r="I36" s="37"/>
      <c r="J36" s="37" t="s">
        <v>44</v>
      </c>
      <c r="K36" s="38">
        <v>7</v>
      </c>
      <c r="L36" s="70" t="s">
        <v>246</v>
      </c>
      <c r="M36" s="40">
        <v>8</v>
      </c>
      <c r="N36" s="31">
        <f>IF(M36="","",M36/$E$9)</f>
        <v>0.26666666666666666</v>
      </c>
      <c r="O36" s="31">
        <f>IF(M36="","",M36/$K$9)</f>
        <v>0.47058823529411764</v>
      </c>
      <c r="P36" s="41" t="str">
        <f>IF(M36="","",IF($K$9=M36,$L$9,IF(M36&gt;=$H$9,"призер","участник")))</f>
        <v>участник</v>
      </c>
      <c r="Q36" s="37" t="s">
        <v>187</v>
      </c>
      <c r="R36" s="43" t="s">
        <v>44</v>
      </c>
    </row>
    <row r="37" spans="1:18" ht="28.5">
      <c r="A37" s="28">
        <v>1</v>
      </c>
      <c r="B37" s="51" t="s">
        <v>12</v>
      </c>
      <c r="C37" s="34" t="s">
        <v>311</v>
      </c>
      <c r="D37" s="34" t="s">
        <v>308</v>
      </c>
      <c r="E37" s="34" t="s">
        <v>310</v>
      </c>
      <c r="F37" s="35"/>
      <c r="G37" s="36"/>
      <c r="H37" s="36"/>
      <c r="I37" s="37"/>
      <c r="J37" s="37" t="s">
        <v>44</v>
      </c>
      <c r="K37" s="38">
        <v>7</v>
      </c>
      <c r="L37" s="60" t="s">
        <v>100</v>
      </c>
      <c r="M37" s="40">
        <v>7.8</v>
      </c>
      <c r="N37" s="31">
        <f>IF(M37="","",M37/$E$9)</f>
        <v>0.26</v>
      </c>
      <c r="O37" s="31">
        <f>IF(M37="","",M37/$K$9)</f>
        <v>0.45882352941176469</v>
      </c>
      <c r="P37" s="41" t="str">
        <f>IF(M37="","",IF($K$9=M37,$L$9,IF(M37&gt;=$H$9,"призер","участник")))</f>
        <v>участник</v>
      </c>
      <c r="Q37" s="37" t="s">
        <v>45</v>
      </c>
      <c r="R37" s="43" t="s">
        <v>44</v>
      </c>
    </row>
    <row r="38" spans="1:18" ht="30">
      <c r="A38" s="28">
        <v>17</v>
      </c>
      <c r="B38" s="51" t="s">
        <v>12</v>
      </c>
      <c r="C38" s="34" t="s">
        <v>307</v>
      </c>
      <c r="D38" s="34" t="s">
        <v>307</v>
      </c>
      <c r="E38" s="34" t="s">
        <v>308</v>
      </c>
      <c r="F38" s="35"/>
      <c r="G38" s="36"/>
      <c r="H38" s="36"/>
      <c r="I38" s="37"/>
      <c r="J38" s="37" t="s">
        <v>44</v>
      </c>
      <c r="K38" s="38">
        <v>7</v>
      </c>
      <c r="L38" s="61" t="s">
        <v>116</v>
      </c>
      <c r="M38" s="40">
        <v>7.8</v>
      </c>
      <c r="N38" s="31">
        <f>IF(M38="","",M38/$E$9)</f>
        <v>0.26</v>
      </c>
      <c r="O38" s="31">
        <f>IF(M38="","",M38/$K$9)</f>
        <v>0.45882352941176469</v>
      </c>
      <c r="P38" s="41" t="str">
        <f>IF(M38="","",IF($K$9=M38,$L$9,IF(M38&gt;=$H$9,"призер","участник")))</f>
        <v>участник</v>
      </c>
      <c r="Q38" s="37" t="s">
        <v>45</v>
      </c>
      <c r="R38" s="43" t="s">
        <v>44</v>
      </c>
    </row>
    <row r="39" spans="1:18" ht="30">
      <c r="A39" s="28">
        <v>18</v>
      </c>
      <c r="B39" s="51" t="s">
        <v>12</v>
      </c>
      <c r="C39" s="34" t="s">
        <v>304</v>
      </c>
      <c r="D39" s="34" t="s">
        <v>308</v>
      </c>
      <c r="E39" s="34" t="s">
        <v>315</v>
      </c>
      <c r="F39" s="35"/>
      <c r="G39" s="36"/>
      <c r="H39" s="36"/>
      <c r="I39" s="37"/>
      <c r="J39" s="37" t="s">
        <v>44</v>
      </c>
      <c r="K39" s="38">
        <v>7</v>
      </c>
      <c r="L39" s="61" t="s">
        <v>117</v>
      </c>
      <c r="M39" s="40">
        <v>7.8</v>
      </c>
      <c r="N39" s="31">
        <f>IF(M39="","",M39/$E$9)</f>
        <v>0.26</v>
      </c>
      <c r="O39" s="31">
        <f>IF(M39="","",M39/$K$9)</f>
        <v>0.45882352941176469</v>
      </c>
      <c r="P39" s="41" t="str">
        <f>IF(M39="","",IF($K$9=M39,$L$9,IF(M39&gt;=$H$9,"призер","участник")))</f>
        <v>участник</v>
      </c>
      <c r="Q39" s="37" t="s">
        <v>45</v>
      </c>
      <c r="R39" s="43" t="s">
        <v>44</v>
      </c>
    </row>
    <row r="40" spans="1:18" ht="30">
      <c r="A40" s="28">
        <v>21</v>
      </c>
      <c r="B40" s="51" t="s">
        <v>12</v>
      </c>
      <c r="C40" s="34" t="s">
        <v>304</v>
      </c>
      <c r="D40" s="34" t="s">
        <v>304</v>
      </c>
      <c r="E40" s="34" t="s">
        <v>308</v>
      </c>
      <c r="F40" s="35"/>
      <c r="G40" s="36"/>
      <c r="H40" s="36"/>
      <c r="I40" s="37"/>
      <c r="J40" s="37" t="s">
        <v>44</v>
      </c>
      <c r="K40" s="38">
        <v>7</v>
      </c>
      <c r="L40" s="61" t="s">
        <v>120</v>
      </c>
      <c r="M40" s="40">
        <v>7.8</v>
      </c>
      <c r="N40" s="31">
        <f>IF(M40="","",M40/$E$9)</f>
        <v>0.26</v>
      </c>
      <c r="O40" s="31">
        <f>IF(M40="","",M40/$K$9)</f>
        <v>0.45882352941176469</v>
      </c>
      <c r="P40" s="41" t="str">
        <f>IF(M40="","",IF($K$9=M40,$L$9,IF(M40&gt;=$H$9,"призер","участник")))</f>
        <v>участник</v>
      </c>
      <c r="Q40" s="37" t="s">
        <v>45</v>
      </c>
      <c r="R40" s="43" t="s">
        <v>44</v>
      </c>
    </row>
    <row r="41" spans="1:18" ht="28.5">
      <c r="A41" s="28">
        <v>33</v>
      </c>
      <c r="B41" s="51" t="s">
        <v>12</v>
      </c>
      <c r="C41" s="43" t="s">
        <v>303</v>
      </c>
      <c r="D41" s="34" t="s">
        <v>305</v>
      </c>
      <c r="E41" s="34" t="s">
        <v>315</v>
      </c>
      <c r="F41" s="35"/>
      <c r="G41" s="36"/>
      <c r="H41" s="36"/>
      <c r="I41" s="37"/>
      <c r="J41" s="37" t="s">
        <v>44</v>
      </c>
      <c r="K41" s="38">
        <v>7</v>
      </c>
      <c r="L41" s="70" t="s">
        <v>248</v>
      </c>
      <c r="M41" s="40">
        <v>7.8</v>
      </c>
      <c r="N41" s="31">
        <f>IF(M41="","",M41/$E$9)</f>
        <v>0.26</v>
      </c>
      <c r="O41" s="31">
        <f>IF(M41="","",M41/$K$9)</f>
        <v>0.45882352941176469</v>
      </c>
      <c r="P41" s="41" t="str">
        <f>IF(M41="","",IF($K$9=M41,$L$9,IF(M41&gt;=$H$9,"призер","участник")))</f>
        <v>участник</v>
      </c>
      <c r="Q41" s="37" t="s">
        <v>187</v>
      </c>
      <c r="R41" s="43" t="s">
        <v>44</v>
      </c>
    </row>
    <row r="42" spans="1:18" ht="30">
      <c r="A42" s="28">
        <v>4</v>
      </c>
      <c r="B42" s="51" t="s">
        <v>12</v>
      </c>
      <c r="C42" s="34" t="s">
        <v>307</v>
      </c>
      <c r="D42" s="34" t="s">
        <v>304</v>
      </c>
      <c r="E42" s="34" t="s">
        <v>308</v>
      </c>
      <c r="F42" s="35"/>
      <c r="G42" s="36"/>
      <c r="H42" s="36"/>
      <c r="I42" s="37"/>
      <c r="J42" s="37" t="s">
        <v>44</v>
      </c>
      <c r="K42" s="38">
        <v>7</v>
      </c>
      <c r="L42" s="61" t="s">
        <v>103</v>
      </c>
      <c r="M42" s="40">
        <v>7.2</v>
      </c>
      <c r="N42" s="31">
        <f>IF(M42="","",M42/$E$9)</f>
        <v>0.24000000000000002</v>
      </c>
      <c r="O42" s="31">
        <f>IF(M42="","",M42/$K$9)</f>
        <v>0.42352941176470588</v>
      </c>
      <c r="P42" s="41" t="str">
        <f>IF(M42="","",IF($K$9=M42,$L$9,IF(M42&gt;=$H$9,"призер","участник")))</f>
        <v>участник</v>
      </c>
      <c r="Q42" s="37" t="s">
        <v>45</v>
      </c>
      <c r="R42" s="43" t="s">
        <v>44</v>
      </c>
    </row>
    <row r="43" spans="1:18" ht="30">
      <c r="A43" s="28">
        <v>15</v>
      </c>
      <c r="B43" s="51" t="s">
        <v>12</v>
      </c>
      <c r="C43" s="34" t="s">
        <v>305</v>
      </c>
      <c r="D43" s="34" t="s">
        <v>310</v>
      </c>
      <c r="E43" s="34" t="s">
        <v>325</v>
      </c>
      <c r="F43" s="35"/>
      <c r="G43" s="36"/>
      <c r="H43" s="36"/>
      <c r="I43" s="37"/>
      <c r="J43" s="37" t="s">
        <v>44</v>
      </c>
      <c r="K43" s="38">
        <v>7</v>
      </c>
      <c r="L43" s="61" t="s">
        <v>114</v>
      </c>
      <c r="M43" s="40">
        <v>7.2</v>
      </c>
      <c r="N43" s="31">
        <f>IF(M43="","",M43/$E$9)</f>
        <v>0.24000000000000002</v>
      </c>
      <c r="O43" s="31">
        <f>IF(M43="","",M43/$K$9)</f>
        <v>0.42352941176470588</v>
      </c>
      <c r="P43" s="41" t="str">
        <f>IF(M43="","",IF($K$9=M43,$L$9,IF(M43&gt;=$H$9,"призер","участник")))</f>
        <v>участник</v>
      </c>
      <c r="Q43" s="37" t="s">
        <v>45</v>
      </c>
      <c r="R43" s="43" t="s">
        <v>44</v>
      </c>
    </row>
    <row r="44" spans="1:18" ht="28.5">
      <c r="A44" s="28">
        <v>43</v>
      </c>
      <c r="B44" s="51" t="s">
        <v>12</v>
      </c>
      <c r="C44" s="43" t="s">
        <v>308</v>
      </c>
      <c r="D44" s="34" t="s">
        <v>308</v>
      </c>
      <c r="E44" s="34" t="s">
        <v>308</v>
      </c>
      <c r="F44" s="35"/>
      <c r="G44" s="36"/>
      <c r="H44" s="36"/>
      <c r="I44" s="37"/>
      <c r="J44" s="37" t="s">
        <v>44</v>
      </c>
      <c r="K44" s="38">
        <v>7</v>
      </c>
      <c r="L44" s="70" t="s">
        <v>257</v>
      </c>
      <c r="M44" s="40">
        <v>7.2</v>
      </c>
      <c r="N44" s="31">
        <f>IF(M44="","",M44/$E$9)</f>
        <v>0.24000000000000002</v>
      </c>
      <c r="O44" s="31">
        <f>IF(M44="","",M44/$K$9)</f>
        <v>0.42352941176470588</v>
      </c>
      <c r="P44" s="41" t="str">
        <f>IF(M44="","",IF($K$9=M44,$L$9,IF(M44&gt;=$H$9,"призер","участник")))</f>
        <v>участник</v>
      </c>
      <c r="Q44" s="37" t="s">
        <v>187</v>
      </c>
      <c r="R44" s="43" t="s">
        <v>44</v>
      </c>
    </row>
    <row r="45" spans="1:18" ht="28.5">
      <c r="A45" s="28">
        <v>3</v>
      </c>
      <c r="B45" s="51" t="s">
        <v>12</v>
      </c>
      <c r="C45" s="34" t="s">
        <v>316</v>
      </c>
      <c r="D45" s="34" t="s">
        <v>307</v>
      </c>
      <c r="E45" s="34" t="s">
        <v>310</v>
      </c>
      <c r="F45" s="44"/>
      <c r="G45" s="36"/>
      <c r="H45" s="36"/>
      <c r="I45" s="37"/>
      <c r="J45" s="37" t="s">
        <v>44</v>
      </c>
      <c r="K45" s="38">
        <v>7</v>
      </c>
      <c r="L45" s="60" t="s">
        <v>102</v>
      </c>
      <c r="M45" s="40">
        <v>6.8</v>
      </c>
      <c r="N45" s="31">
        <f>IF(M45="","",M45/$E$9)</f>
        <v>0.22666666666666666</v>
      </c>
      <c r="O45" s="31">
        <f>IF(M45="","",M45/$K$9)</f>
        <v>0.39999999999999997</v>
      </c>
      <c r="P45" s="41" t="str">
        <f>IF(M45="","",IF($K$9=M45,$L$9,IF(M45&gt;=$H$9,"призер","участник")))</f>
        <v>участник</v>
      </c>
      <c r="Q45" s="37" t="s">
        <v>45</v>
      </c>
      <c r="R45" s="43" t="s">
        <v>44</v>
      </c>
    </row>
    <row r="46" spans="1:18" ht="30">
      <c r="A46" s="28">
        <v>7</v>
      </c>
      <c r="B46" s="51" t="s">
        <v>12</v>
      </c>
      <c r="C46" s="34" t="s">
        <v>303</v>
      </c>
      <c r="D46" s="34" t="s">
        <v>305</v>
      </c>
      <c r="E46" s="34" t="s">
        <v>319</v>
      </c>
      <c r="F46" s="35"/>
      <c r="G46" s="36"/>
      <c r="H46" s="36"/>
      <c r="I46" s="37"/>
      <c r="J46" s="37" t="s">
        <v>44</v>
      </c>
      <c r="K46" s="38">
        <v>7</v>
      </c>
      <c r="L46" s="61" t="s">
        <v>106</v>
      </c>
      <c r="M46" s="58">
        <v>6.8</v>
      </c>
      <c r="N46" s="31">
        <f>IF(M46="","",M46/$E$9)</f>
        <v>0.22666666666666666</v>
      </c>
      <c r="O46" s="31">
        <f>IF(M46="","",M46/$K$9)</f>
        <v>0.39999999999999997</v>
      </c>
      <c r="P46" s="41" t="str">
        <f>IF(M46="","",IF($K$9=M46,$L$9,IF(M46&gt;=$H$9,"призер","участник")))</f>
        <v>участник</v>
      </c>
      <c r="Q46" s="37" t="s">
        <v>45</v>
      </c>
      <c r="R46" s="43" t="s">
        <v>44</v>
      </c>
    </row>
    <row r="47" spans="1:18" ht="30">
      <c r="A47" s="28">
        <v>8</v>
      </c>
      <c r="B47" s="51" t="s">
        <v>12</v>
      </c>
      <c r="C47" s="34" t="s">
        <v>306</v>
      </c>
      <c r="D47" s="34" t="s">
        <v>307</v>
      </c>
      <c r="E47" s="34" t="s">
        <v>310</v>
      </c>
      <c r="F47" s="35"/>
      <c r="G47" s="36"/>
      <c r="H47" s="36"/>
      <c r="I47" s="37"/>
      <c r="J47" s="37" t="s">
        <v>44</v>
      </c>
      <c r="K47" s="38">
        <v>7</v>
      </c>
      <c r="L47" s="61" t="s">
        <v>107</v>
      </c>
      <c r="M47" s="40">
        <v>6.4</v>
      </c>
      <c r="N47" s="31">
        <f>IF(M47="","",M47/$E$9)</f>
        <v>0.21333333333333335</v>
      </c>
      <c r="O47" s="31">
        <f>IF(M47="","",M47/$K$9)</f>
        <v>0.37647058823529411</v>
      </c>
      <c r="P47" s="41" t="str">
        <f>IF(M47="","",IF($K$9=M47,$L$9,IF(M47&gt;=$H$9,"призер","участник")))</f>
        <v>участник</v>
      </c>
      <c r="Q47" s="37" t="s">
        <v>45</v>
      </c>
      <c r="R47" s="43" t="s">
        <v>44</v>
      </c>
    </row>
    <row r="48" spans="1:18" ht="28.5">
      <c r="A48" s="28">
        <v>31</v>
      </c>
      <c r="B48" s="51" t="s">
        <v>12</v>
      </c>
      <c r="C48" s="68" t="s">
        <v>308</v>
      </c>
      <c r="D48" s="34" t="s">
        <v>315</v>
      </c>
      <c r="E48" s="34" t="s">
        <v>315</v>
      </c>
      <c r="F48" s="35"/>
      <c r="G48" s="36"/>
      <c r="H48" s="36"/>
      <c r="I48" s="37"/>
      <c r="J48" s="37" t="s">
        <v>44</v>
      </c>
      <c r="K48" s="38">
        <v>7</v>
      </c>
      <c r="L48" s="70" t="s">
        <v>247</v>
      </c>
      <c r="M48" s="40">
        <v>6.4</v>
      </c>
      <c r="N48" s="31">
        <f>IF(M48="","",M48/$E$9)</f>
        <v>0.21333333333333335</v>
      </c>
      <c r="O48" s="31">
        <f>IF(M48="","",M48/$K$9)</f>
        <v>0.37647058823529411</v>
      </c>
      <c r="P48" s="41" t="str">
        <f>IF(M48="","",IF($K$9=M48,$L$9,IF(M48&gt;=$H$9,"призер","участник")))</f>
        <v>участник</v>
      </c>
      <c r="Q48" s="37" t="s">
        <v>187</v>
      </c>
      <c r="R48" s="43" t="s">
        <v>44</v>
      </c>
    </row>
    <row r="49" spans="1:18" ht="30">
      <c r="A49" s="28">
        <v>25</v>
      </c>
      <c r="B49" s="51" t="s">
        <v>12</v>
      </c>
      <c r="C49" s="34" t="s">
        <v>306</v>
      </c>
      <c r="D49" s="34" t="s">
        <v>315</v>
      </c>
      <c r="E49" s="34" t="s">
        <v>310</v>
      </c>
      <c r="F49" s="35"/>
      <c r="G49" s="36"/>
      <c r="H49" s="36"/>
      <c r="I49" s="37"/>
      <c r="J49" s="37" t="s">
        <v>44</v>
      </c>
      <c r="K49" s="38">
        <v>7</v>
      </c>
      <c r="L49" s="61" t="s">
        <v>124</v>
      </c>
      <c r="M49" s="40">
        <v>5.6</v>
      </c>
      <c r="N49" s="31">
        <f>IF(M49="","",M49/$E$9)</f>
        <v>0.18666666666666665</v>
      </c>
      <c r="O49" s="31">
        <f>IF(M49="","",M49/$K$9)</f>
        <v>0.32941176470588235</v>
      </c>
      <c r="P49" s="41" t="str">
        <f>IF(M49="","",IF($K$9=M49,$L$9,IF(M49&gt;=$H$9,"призер","участник")))</f>
        <v>участник</v>
      </c>
      <c r="Q49" s="37" t="s">
        <v>45</v>
      </c>
      <c r="R49" s="43" t="s">
        <v>44</v>
      </c>
    </row>
    <row r="50" spans="1:18" ht="28.5">
      <c r="A50" s="28">
        <v>42</v>
      </c>
      <c r="B50" s="51" t="s">
        <v>12</v>
      </c>
      <c r="C50" s="43" t="s">
        <v>313</v>
      </c>
      <c r="D50" s="34" t="s">
        <v>308</v>
      </c>
      <c r="E50" s="34" t="s">
        <v>308</v>
      </c>
      <c r="F50" s="35"/>
      <c r="G50" s="36"/>
      <c r="H50" s="36"/>
      <c r="I50" s="37"/>
      <c r="J50" s="37" t="s">
        <v>44</v>
      </c>
      <c r="K50" s="38">
        <v>7</v>
      </c>
      <c r="L50" s="70" t="s">
        <v>256</v>
      </c>
      <c r="M50" s="40">
        <v>5.4</v>
      </c>
      <c r="N50" s="31">
        <f>IF(M50="","",M50/$E$9)</f>
        <v>0.18000000000000002</v>
      </c>
      <c r="O50" s="31">
        <f>IF(M50="","",M50/$K$9)</f>
        <v>0.31764705882352945</v>
      </c>
      <c r="P50" s="41" t="str">
        <f>IF(M50="","",IF($K$9=M50,$L$9,IF(M50&gt;=$H$9,"призер","участник")))</f>
        <v>участник</v>
      </c>
      <c r="Q50" s="37" t="s">
        <v>187</v>
      </c>
      <c r="R50" s="43" t="s">
        <v>44</v>
      </c>
    </row>
    <row r="51" spans="1:18" ht="28.5">
      <c r="A51" s="28">
        <v>2</v>
      </c>
      <c r="B51" s="51" t="s">
        <v>12</v>
      </c>
      <c r="C51" s="34" t="s">
        <v>321</v>
      </c>
      <c r="D51" s="34" t="s">
        <v>326</v>
      </c>
      <c r="E51" s="34" t="s">
        <v>328</v>
      </c>
      <c r="F51" s="35"/>
      <c r="G51" s="36"/>
      <c r="H51" s="36"/>
      <c r="I51" s="37"/>
      <c r="J51" s="37" t="s">
        <v>44</v>
      </c>
      <c r="K51" s="38">
        <v>7</v>
      </c>
      <c r="L51" s="60" t="s">
        <v>101</v>
      </c>
      <c r="M51" s="40">
        <v>5.2</v>
      </c>
      <c r="N51" s="31">
        <f>IF(M51="","",M51/$E$9)</f>
        <v>0.17333333333333334</v>
      </c>
      <c r="O51" s="31">
        <f>IF(M51="","",M51/$K$9)</f>
        <v>0.30588235294117649</v>
      </c>
      <c r="P51" s="41" t="str">
        <f>IF(M51="","",IF($K$9=M51,$L$9,IF(M51&gt;=$H$9,"призер","участник")))</f>
        <v>участник</v>
      </c>
      <c r="Q51" s="37" t="s">
        <v>45</v>
      </c>
      <c r="R51" s="43" t="s">
        <v>44</v>
      </c>
    </row>
    <row r="52" spans="1:18" ht="28.5">
      <c r="A52" s="28">
        <v>47</v>
      </c>
      <c r="B52" s="51" t="s">
        <v>12</v>
      </c>
      <c r="C52" s="66" t="s">
        <v>313</v>
      </c>
      <c r="D52" s="34" t="s">
        <v>308</v>
      </c>
      <c r="E52" s="34" t="s">
        <v>308</v>
      </c>
      <c r="F52" s="35"/>
      <c r="G52" s="36"/>
      <c r="H52" s="36"/>
      <c r="I52" s="37"/>
      <c r="J52" s="37" t="s">
        <v>44</v>
      </c>
      <c r="K52" s="38">
        <v>7</v>
      </c>
      <c r="L52" s="70" t="s">
        <v>260</v>
      </c>
      <c r="M52" s="40">
        <v>5.2</v>
      </c>
      <c r="N52" s="31">
        <f>IF(M52="","",M52/$E$9)</f>
        <v>0.17333333333333334</v>
      </c>
      <c r="O52" s="31">
        <f>IF(M52="","",M52/$K$9)</f>
        <v>0.30588235294117649</v>
      </c>
      <c r="P52" s="41" t="str">
        <f>IF(M52="","",IF($K$9=M52,$L$9,IF(M52&gt;=$H$9,"призер","участник")))</f>
        <v>участник</v>
      </c>
      <c r="Q52" s="37" t="s">
        <v>187</v>
      </c>
      <c r="R52" s="43" t="s">
        <v>44</v>
      </c>
    </row>
    <row r="53" spans="1:18" ht="30">
      <c r="A53" s="28">
        <v>9</v>
      </c>
      <c r="B53" s="51" t="s">
        <v>12</v>
      </c>
      <c r="C53" s="34" t="s">
        <v>323</v>
      </c>
      <c r="D53" s="34" t="s">
        <v>308</v>
      </c>
      <c r="E53" s="34" t="s">
        <v>308</v>
      </c>
      <c r="F53" s="35"/>
      <c r="G53" s="36"/>
      <c r="H53" s="36"/>
      <c r="I53" s="37"/>
      <c r="J53" s="37" t="s">
        <v>44</v>
      </c>
      <c r="K53" s="38">
        <v>7</v>
      </c>
      <c r="L53" s="61" t="s">
        <v>108</v>
      </c>
      <c r="M53" s="40">
        <v>4.5999999999999996</v>
      </c>
      <c r="N53" s="31">
        <f>IF(M53="","",M53/$E$9)</f>
        <v>0.15333333333333332</v>
      </c>
      <c r="O53" s="31">
        <f>IF(M53="","",M53/$K$9)</f>
        <v>0.27058823529411763</v>
      </c>
      <c r="P53" s="41" t="str">
        <f>IF(M53="","",IF($K$9=M53,$L$9,IF(M53&gt;=$H$9,"призер","участник")))</f>
        <v>участник</v>
      </c>
      <c r="Q53" s="37" t="s">
        <v>45</v>
      </c>
      <c r="R53" s="43" t="s">
        <v>44</v>
      </c>
    </row>
    <row r="54" spans="1:18" ht="30">
      <c r="A54" s="28">
        <v>26</v>
      </c>
      <c r="B54" s="51" t="s">
        <v>12</v>
      </c>
      <c r="C54" s="34" t="s">
        <v>323</v>
      </c>
      <c r="D54" s="34" t="s">
        <v>320</v>
      </c>
      <c r="E54" s="34" t="s">
        <v>320</v>
      </c>
      <c r="F54" s="35"/>
      <c r="G54" s="36"/>
      <c r="H54" s="36"/>
      <c r="I54" s="37"/>
      <c r="J54" s="37" t="s">
        <v>44</v>
      </c>
      <c r="K54" s="38">
        <v>7</v>
      </c>
      <c r="L54" s="61" t="s">
        <v>125</v>
      </c>
      <c r="M54" s="40">
        <v>3.8</v>
      </c>
      <c r="N54" s="31">
        <f>IF(M54="","",M54/$E$9)</f>
        <v>0.12666666666666665</v>
      </c>
      <c r="O54" s="31">
        <f>IF(M54="","",M54/$K$9)</f>
        <v>0.22352941176470587</v>
      </c>
      <c r="P54" s="41" t="str">
        <f>IF(M54="","",IF($K$9=M54,$L$9,IF(M54&gt;=$H$9,"призер","участник")))</f>
        <v>участник</v>
      </c>
      <c r="Q54" s="37" t="s">
        <v>45</v>
      </c>
      <c r="R54" s="43" t="s">
        <v>44</v>
      </c>
    </row>
    <row r="56" spans="1:18">
      <c r="B56" s="33" t="s">
        <v>23</v>
      </c>
    </row>
  </sheetData>
  <protectedRanges>
    <protectedRange sqref="N11:N54" name="Диапазон1_3_1"/>
    <protectedRange sqref="O11:O54" name="Диапазон1_1_1_1"/>
    <protectedRange sqref="P11:P54" name="Диапазон1_2_1_1_1"/>
  </protectedRanges>
  <autoFilter ref="A10:R10">
    <sortState ref="A11:R54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10" priority="4" stopIfTrue="1">
      <formula>ISBLANK(C4)</formula>
    </cfRule>
  </conditionalFormatting>
  <dataValidations count="1">
    <dataValidation allowBlank="1" showInputMessage="1" showErrorMessage="1" sqref="C4:C8 C11:F11 E9 F4:F8 E6:E7 A4:A8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opLeftCell="A4" zoomScaleNormal="100" workbookViewId="0">
      <selection activeCell="E53" sqref="E53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7.7109375" style="10" customWidth="1"/>
    <col min="12" max="12" width="19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0" style="10" customWidth="1"/>
    <col min="19" max="16384" width="9.140625" style="10"/>
  </cols>
  <sheetData>
    <row r="1" spans="1:2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32.25" customHeight="1">
      <c r="B2" s="11"/>
      <c r="C2" s="77" t="s">
        <v>129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 t="s">
        <v>32</v>
      </c>
      <c r="R2" s="13">
        <f>COUNTA(M11:M53)</f>
        <v>43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COUNTIF(P11:P53,"победитель")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COUNTIF(P11:P53,"призер")</f>
        <v>22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COUNTIF(P11:P53,"участник")</f>
        <v>20</v>
      </c>
    </row>
    <row r="7" spans="1:21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45940</v>
      </c>
      <c r="F8" s="17"/>
      <c r="Q8" s="22" t="s">
        <v>31</v>
      </c>
      <c r="R8" s="21">
        <f>(R4+R5)/R2</f>
        <v>0.53488372093023251</v>
      </c>
    </row>
    <row r="9" spans="1:21">
      <c r="C9" s="78" t="s">
        <v>24</v>
      </c>
      <c r="D9" s="78"/>
      <c r="E9" s="14">
        <v>33</v>
      </c>
      <c r="G9" s="18" t="s">
        <v>43</v>
      </c>
      <c r="H9" s="56">
        <f>E9/2</f>
        <v>16.5</v>
      </c>
      <c r="J9" s="23" t="s">
        <v>13</v>
      </c>
      <c r="K9" s="24">
        <f>MAX(M11:M53)</f>
        <v>25.3</v>
      </c>
      <c r="L9" s="25" t="str">
        <f>IF(K9*100/E9&gt;=50,"победитель","участник")</f>
        <v>победитель</v>
      </c>
      <c r="P9" s="26">
        <f>R8-45%</f>
        <v>8.4883720930232498E-2</v>
      </c>
      <c r="Q9" s="18" t="s">
        <v>26</v>
      </c>
      <c r="R9" s="27">
        <f>IF((R2*P9)&gt;0,(R2*P9),0)</f>
        <v>3.6499999999999972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21</v>
      </c>
      <c r="B11" s="51" t="s">
        <v>12</v>
      </c>
      <c r="C11" s="34" t="s">
        <v>320</v>
      </c>
      <c r="D11" s="34" t="s">
        <v>304</v>
      </c>
      <c r="E11" s="34" t="s">
        <v>310</v>
      </c>
      <c r="F11" s="35"/>
      <c r="G11" s="36"/>
      <c r="H11" s="36"/>
      <c r="I11" s="37"/>
      <c r="J11" s="37" t="s">
        <v>44</v>
      </c>
      <c r="K11" s="38">
        <v>8</v>
      </c>
      <c r="L11" s="61" t="s">
        <v>150</v>
      </c>
      <c r="M11" s="40">
        <v>25.3</v>
      </c>
      <c r="N11" s="31">
        <f>IF(M11="","",M11/$E$9)</f>
        <v>0.76666666666666672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45</v>
      </c>
      <c r="R11" s="43" t="s">
        <v>44</v>
      </c>
    </row>
    <row r="12" spans="1:21" s="32" customFormat="1" ht="12.95" customHeight="1">
      <c r="A12" s="28">
        <v>20</v>
      </c>
      <c r="B12" s="51" t="s">
        <v>12</v>
      </c>
      <c r="C12" s="34" t="s">
        <v>323</v>
      </c>
      <c r="D12" s="34" t="s">
        <v>308</v>
      </c>
      <c r="E12" s="34" t="s">
        <v>328</v>
      </c>
      <c r="F12" s="35"/>
      <c r="G12" s="36"/>
      <c r="H12" s="36"/>
      <c r="I12" s="37"/>
      <c r="J12" s="37" t="s">
        <v>44</v>
      </c>
      <c r="K12" s="38">
        <v>8</v>
      </c>
      <c r="L12" s="74" t="s">
        <v>149</v>
      </c>
      <c r="M12" s="40">
        <v>24.5</v>
      </c>
      <c r="N12" s="31">
        <f>IF(M12="","",M12/$E$9)</f>
        <v>0.74242424242424243</v>
      </c>
      <c r="O12" s="31">
        <f>IF(M12="","",M12/$K$9)</f>
        <v>0.96837944664031617</v>
      </c>
      <c r="P12" s="41" t="str">
        <f>IF(M12="","",IF($K$9=M12,$L$9,IF(M12&gt;=$H$9,"призер","участник")))</f>
        <v>призер</v>
      </c>
      <c r="Q12" s="37" t="s">
        <v>45</v>
      </c>
      <c r="R12" s="43" t="s">
        <v>44</v>
      </c>
    </row>
    <row r="13" spans="1:21" ht="30">
      <c r="A13" s="28">
        <v>18</v>
      </c>
      <c r="B13" s="51" t="s">
        <v>12</v>
      </c>
      <c r="C13" s="34" t="s">
        <v>323</v>
      </c>
      <c r="D13" s="34" t="s">
        <v>305</v>
      </c>
      <c r="E13" s="34" t="s">
        <v>305</v>
      </c>
      <c r="F13" s="35"/>
      <c r="G13" s="36"/>
      <c r="H13" s="36"/>
      <c r="I13" s="37"/>
      <c r="J13" s="37" t="s">
        <v>44</v>
      </c>
      <c r="K13" s="38">
        <v>8</v>
      </c>
      <c r="L13" s="74" t="s">
        <v>147</v>
      </c>
      <c r="M13" s="40">
        <v>24.3</v>
      </c>
      <c r="N13" s="31">
        <f>IF(M13="","",M13/$E$9)</f>
        <v>0.73636363636363633</v>
      </c>
      <c r="O13" s="31">
        <f>IF(M13="","",M13/$K$9)</f>
        <v>0.96047430830039526</v>
      </c>
      <c r="P13" s="41" t="str">
        <f>IF(M13="","",IF($K$9=M13,$L$9,IF(M13&gt;=$H$9,"призер","участник")))</f>
        <v>призер</v>
      </c>
      <c r="Q13" s="37" t="s">
        <v>45</v>
      </c>
      <c r="R13" s="43" t="s">
        <v>44</v>
      </c>
    </row>
    <row r="14" spans="1:21" ht="30">
      <c r="A14" s="28">
        <v>39</v>
      </c>
      <c r="B14" s="51" t="s">
        <v>12</v>
      </c>
      <c r="C14" s="43" t="s">
        <v>313</v>
      </c>
      <c r="D14" s="34" t="s">
        <v>327</v>
      </c>
      <c r="E14" s="34" t="s">
        <v>305</v>
      </c>
      <c r="F14" s="35"/>
      <c r="G14" s="36"/>
      <c r="H14" s="36"/>
      <c r="I14" s="37"/>
      <c r="J14" s="37" t="s">
        <v>44</v>
      </c>
      <c r="K14" s="38">
        <v>8</v>
      </c>
      <c r="L14" s="72" t="s">
        <v>273</v>
      </c>
      <c r="M14" s="40">
        <v>23.9</v>
      </c>
      <c r="N14" s="31">
        <f>IF(M14="","",M14/$E$9)</f>
        <v>0.72424242424242424</v>
      </c>
      <c r="O14" s="31">
        <f>IF(M14="","",M14/$K$9)</f>
        <v>0.94466403162055324</v>
      </c>
      <c r="P14" s="41" t="str">
        <f>IF(M14="","",IF($K$9=M14,$L$9,IF(M14&gt;=$H$9,"призер","участник")))</f>
        <v>призер</v>
      </c>
      <c r="Q14" s="37" t="s">
        <v>187</v>
      </c>
      <c r="R14" s="43" t="s">
        <v>44</v>
      </c>
    </row>
    <row r="15" spans="1:21" ht="30">
      <c r="A15" s="28">
        <v>40</v>
      </c>
      <c r="B15" s="51" t="s">
        <v>12</v>
      </c>
      <c r="C15" s="43" t="s">
        <v>323</v>
      </c>
      <c r="D15" s="34" t="s">
        <v>311</v>
      </c>
      <c r="E15" s="34" t="s">
        <v>317</v>
      </c>
      <c r="F15" s="35"/>
      <c r="G15" s="36"/>
      <c r="H15" s="36"/>
      <c r="I15" s="37"/>
      <c r="J15" s="37" t="s">
        <v>44</v>
      </c>
      <c r="K15" s="38">
        <v>8</v>
      </c>
      <c r="L15" s="72" t="s">
        <v>274</v>
      </c>
      <c r="M15" s="40">
        <v>23.9</v>
      </c>
      <c r="N15" s="31">
        <f>IF(M15="","",M15/$E$9)</f>
        <v>0.72424242424242424</v>
      </c>
      <c r="O15" s="31">
        <f>IF(M15="","",M15/$K$9)</f>
        <v>0.94466403162055324</v>
      </c>
      <c r="P15" s="41" t="str">
        <f>IF(M15="","",IF($K$9=M15,$L$9,IF(M15&gt;=$H$9,"призер","участник")))</f>
        <v>призер</v>
      </c>
      <c r="Q15" s="37" t="s">
        <v>187</v>
      </c>
      <c r="R15" s="43" t="s">
        <v>44</v>
      </c>
    </row>
    <row r="16" spans="1:21" ht="45">
      <c r="A16" s="28">
        <v>23</v>
      </c>
      <c r="B16" s="51" t="s">
        <v>12</v>
      </c>
      <c r="C16" s="34" t="s">
        <v>308</v>
      </c>
      <c r="D16" s="34" t="s">
        <v>303</v>
      </c>
      <c r="E16" s="34" t="s">
        <v>304</v>
      </c>
      <c r="F16" s="35"/>
      <c r="G16" s="36"/>
      <c r="H16" s="36"/>
      <c r="I16" s="37"/>
      <c r="J16" s="37" t="s">
        <v>44</v>
      </c>
      <c r="K16" s="38">
        <v>8</v>
      </c>
      <c r="L16" s="61" t="s">
        <v>152</v>
      </c>
      <c r="M16" s="40">
        <v>22.5</v>
      </c>
      <c r="N16" s="31">
        <f>IF(M16="","",M16/$E$9)</f>
        <v>0.68181818181818177</v>
      </c>
      <c r="O16" s="31">
        <f>IF(M16="","",M16/$K$9)</f>
        <v>0.88932806324110669</v>
      </c>
      <c r="P16" s="41" t="str">
        <f>IF(M16="","",IF($K$9=M16,$L$9,IF(M16&gt;=$H$9,"призер","участник")))</f>
        <v>призер</v>
      </c>
      <c r="Q16" s="37" t="s">
        <v>45</v>
      </c>
      <c r="R16" s="43" t="s">
        <v>44</v>
      </c>
    </row>
    <row r="17" spans="1:18" ht="45">
      <c r="A17" s="28">
        <v>22</v>
      </c>
      <c r="B17" s="51" t="s">
        <v>12</v>
      </c>
      <c r="C17" s="34" t="s">
        <v>321</v>
      </c>
      <c r="D17" s="34" t="s">
        <v>308</v>
      </c>
      <c r="E17" s="34" t="s">
        <v>308</v>
      </c>
      <c r="F17" s="35"/>
      <c r="G17" s="36"/>
      <c r="H17" s="36"/>
      <c r="I17" s="37"/>
      <c r="J17" s="37" t="s">
        <v>44</v>
      </c>
      <c r="K17" s="38">
        <v>8</v>
      </c>
      <c r="L17" s="61" t="s">
        <v>151</v>
      </c>
      <c r="M17" s="40">
        <v>21.2</v>
      </c>
      <c r="N17" s="31">
        <f>IF(M17="","",M17/$E$9)</f>
        <v>0.64242424242424245</v>
      </c>
      <c r="O17" s="31">
        <f>IF(M17="","",M17/$K$9)</f>
        <v>0.83794466403162049</v>
      </c>
      <c r="P17" s="41" t="str">
        <f>IF(M17="","",IF($K$9=M17,$L$9,IF(M17&gt;=$H$9,"призер","участник")))</f>
        <v>призер</v>
      </c>
      <c r="Q17" s="37" t="s">
        <v>45</v>
      </c>
      <c r="R17" s="43" t="s">
        <v>44</v>
      </c>
    </row>
    <row r="18" spans="1:18" ht="30">
      <c r="A18" s="28">
        <v>37</v>
      </c>
      <c r="B18" s="51" t="s">
        <v>12</v>
      </c>
      <c r="C18" s="43" t="s">
        <v>308</v>
      </c>
      <c r="D18" s="34" t="s">
        <v>320</v>
      </c>
      <c r="E18" s="34" t="s">
        <v>320</v>
      </c>
      <c r="F18" s="35"/>
      <c r="G18" s="36"/>
      <c r="H18" s="36"/>
      <c r="I18" s="37"/>
      <c r="J18" s="37" t="s">
        <v>44</v>
      </c>
      <c r="K18" s="38">
        <v>8</v>
      </c>
      <c r="L18" s="72" t="s">
        <v>272</v>
      </c>
      <c r="M18" s="40">
        <v>20.9</v>
      </c>
      <c r="N18" s="31">
        <f>IF(M18="","",M18/$E$9)</f>
        <v>0.6333333333333333</v>
      </c>
      <c r="O18" s="31">
        <f>IF(M18="","",M18/$K$9)</f>
        <v>0.82608695652173902</v>
      </c>
      <c r="P18" s="41" t="str">
        <f>IF(M18="","",IF($K$9=M18,$L$9,IF(M18&gt;=$H$9,"призер","участник")))</f>
        <v>призер</v>
      </c>
      <c r="Q18" s="37" t="s">
        <v>187</v>
      </c>
      <c r="R18" s="43" t="s">
        <v>44</v>
      </c>
    </row>
    <row r="19" spans="1:18" ht="30">
      <c r="A19" s="28">
        <v>44</v>
      </c>
      <c r="B19" s="51" t="s">
        <v>12</v>
      </c>
      <c r="C19" s="43" t="s">
        <v>318</v>
      </c>
      <c r="D19" s="34" t="s">
        <v>308</v>
      </c>
      <c r="E19" s="34" t="s">
        <v>315</v>
      </c>
      <c r="F19" s="35"/>
      <c r="G19" s="36"/>
      <c r="H19" s="36"/>
      <c r="I19" s="37"/>
      <c r="J19" s="37" t="s">
        <v>44</v>
      </c>
      <c r="K19" s="38">
        <v>8</v>
      </c>
      <c r="L19" s="72" t="s">
        <v>278</v>
      </c>
      <c r="M19" s="40">
        <v>20.9</v>
      </c>
      <c r="N19" s="31">
        <f>IF(M19="","",M19/$E$9)</f>
        <v>0.6333333333333333</v>
      </c>
      <c r="O19" s="31">
        <f>IF(M19="","",M19/$K$9)</f>
        <v>0.82608695652173902</v>
      </c>
      <c r="P19" s="41" t="str">
        <f>IF(M19="","",IF($K$9=M19,$L$9,IF(M19&gt;=$H$9,"призер","участник")))</f>
        <v>призер</v>
      </c>
      <c r="Q19" s="37" t="s">
        <v>187</v>
      </c>
      <c r="R19" s="43" t="s">
        <v>44</v>
      </c>
    </row>
    <row r="20" spans="1:18" ht="30">
      <c r="A20" s="28">
        <v>35</v>
      </c>
      <c r="B20" s="51" t="s">
        <v>12</v>
      </c>
      <c r="C20" s="43" t="s">
        <v>307</v>
      </c>
      <c r="D20" s="34" t="s">
        <v>307</v>
      </c>
      <c r="E20" s="34" t="s">
        <v>308</v>
      </c>
      <c r="F20" s="35"/>
      <c r="G20" s="36"/>
      <c r="H20" s="36"/>
      <c r="I20" s="37"/>
      <c r="J20" s="37" t="s">
        <v>44</v>
      </c>
      <c r="K20" s="38">
        <v>8</v>
      </c>
      <c r="L20" s="72" t="s">
        <v>270</v>
      </c>
      <c r="M20" s="40">
        <v>20.3</v>
      </c>
      <c r="N20" s="31">
        <f>IF(M20="","",M20/$E$9)</f>
        <v>0.61515151515151523</v>
      </c>
      <c r="O20" s="31">
        <f>IF(M20="","",M20/$K$9)</f>
        <v>0.80237154150197632</v>
      </c>
      <c r="P20" s="41" t="str">
        <f>IF(M20="","",IF($K$9=M20,$L$9,IF(M20&gt;=$H$9,"призер","участник")))</f>
        <v>призер</v>
      </c>
      <c r="Q20" s="37" t="s">
        <v>187</v>
      </c>
      <c r="R20" s="43" t="s">
        <v>44</v>
      </c>
    </row>
    <row r="21" spans="1:18" ht="45">
      <c r="A21" s="28">
        <v>14</v>
      </c>
      <c r="B21" s="51" t="s">
        <v>12</v>
      </c>
      <c r="C21" s="34" t="s">
        <v>308</v>
      </c>
      <c r="D21" s="34" t="s">
        <v>303</v>
      </c>
      <c r="E21" s="34" t="s">
        <v>308</v>
      </c>
      <c r="F21" s="35"/>
      <c r="G21" s="36"/>
      <c r="H21" s="36"/>
      <c r="I21" s="37"/>
      <c r="J21" s="37" t="s">
        <v>44</v>
      </c>
      <c r="K21" s="38">
        <v>8</v>
      </c>
      <c r="L21" s="61" t="s">
        <v>142</v>
      </c>
      <c r="M21" s="40">
        <v>19.899999999999999</v>
      </c>
      <c r="N21" s="31">
        <f>IF(M21="","",M21/$E$9)</f>
        <v>0.60303030303030303</v>
      </c>
      <c r="O21" s="31">
        <f>IF(M21="","",M21/$K$9)</f>
        <v>0.78656126482213429</v>
      </c>
      <c r="P21" s="41" t="str">
        <f>IF(M21="","",IF($K$9=M21,$L$9,IF(M21&gt;=$H$9,"призер","участник")))</f>
        <v>призер</v>
      </c>
      <c r="Q21" s="37" t="s">
        <v>45</v>
      </c>
      <c r="R21" s="43" t="s">
        <v>44</v>
      </c>
    </row>
    <row r="22" spans="1:18" ht="30">
      <c r="A22" s="28">
        <v>12</v>
      </c>
      <c r="B22" s="51" t="s">
        <v>12</v>
      </c>
      <c r="C22" s="34" t="s">
        <v>323</v>
      </c>
      <c r="D22" s="34" t="s">
        <v>320</v>
      </c>
      <c r="E22" s="34" t="s">
        <v>325</v>
      </c>
      <c r="F22" s="35"/>
      <c r="G22" s="36"/>
      <c r="H22" s="36"/>
      <c r="I22" s="37"/>
      <c r="J22" s="37" t="s">
        <v>44</v>
      </c>
      <c r="K22" s="38">
        <v>8</v>
      </c>
      <c r="L22" s="61" t="s">
        <v>140</v>
      </c>
      <c r="M22" s="40">
        <v>19.2</v>
      </c>
      <c r="N22" s="31">
        <f>IF(M22="","",M22/$E$9)</f>
        <v>0.58181818181818179</v>
      </c>
      <c r="O22" s="31">
        <f>IF(M22="","",M22/$K$9)</f>
        <v>0.75889328063241102</v>
      </c>
      <c r="P22" s="41" t="str">
        <f>IF(M22="","",IF($K$9=M22,$L$9,IF(M22&gt;=$H$9,"призер","участник")))</f>
        <v>призер</v>
      </c>
      <c r="Q22" s="37" t="s">
        <v>45</v>
      </c>
      <c r="R22" s="43" t="s">
        <v>44</v>
      </c>
    </row>
    <row r="23" spans="1:18" ht="45">
      <c r="A23" s="28">
        <v>5</v>
      </c>
      <c r="B23" s="51" t="s">
        <v>12</v>
      </c>
      <c r="C23" s="34" t="s">
        <v>320</v>
      </c>
      <c r="D23" s="34" t="s">
        <v>319</v>
      </c>
      <c r="E23" s="34" t="s">
        <v>308</v>
      </c>
      <c r="F23" s="35"/>
      <c r="G23" s="36"/>
      <c r="H23" s="36"/>
      <c r="I23" s="37"/>
      <c r="J23" s="37" t="s">
        <v>44</v>
      </c>
      <c r="K23" s="38">
        <v>8</v>
      </c>
      <c r="L23" s="61" t="s">
        <v>133</v>
      </c>
      <c r="M23" s="40">
        <v>18.899999999999999</v>
      </c>
      <c r="N23" s="31">
        <f>IF(M23="","",M23/$E$9)</f>
        <v>0.57272727272727264</v>
      </c>
      <c r="O23" s="31">
        <f>IF(M23="","",M23/$K$9)</f>
        <v>0.74703557312252955</v>
      </c>
      <c r="P23" s="41" t="str">
        <f>IF(M23="","",IF($K$9=M23,$L$9,IF(M23&gt;=$H$9,"призер","участник")))</f>
        <v>призер</v>
      </c>
      <c r="Q23" s="37" t="s">
        <v>45</v>
      </c>
      <c r="R23" s="43" t="s">
        <v>44</v>
      </c>
    </row>
    <row r="24" spans="1:18" ht="45">
      <c r="A24" s="28">
        <v>11</v>
      </c>
      <c r="B24" s="51" t="s">
        <v>12</v>
      </c>
      <c r="C24" s="34" t="s">
        <v>307</v>
      </c>
      <c r="D24" s="34" t="s">
        <v>305</v>
      </c>
      <c r="E24" s="34" t="s">
        <v>320</v>
      </c>
      <c r="F24" s="35"/>
      <c r="G24" s="36"/>
      <c r="H24" s="36"/>
      <c r="I24" s="37"/>
      <c r="J24" s="37" t="s">
        <v>44</v>
      </c>
      <c r="K24" s="38">
        <v>8</v>
      </c>
      <c r="L24" s="61" t="s">
        <v>139</v>
      </c>
      <c r="M24" s="40">
        <v>18.899999999999999</v>
      </c>
      <c r="N24" s="31">
        <f>IF(M24="","",M24/$E$9)</f>
        <v>0.57272727272727264</v>
      </c>
      <c r="O24" s="31">
        <f>IF(M24="","",M24/$K$9)</f>
        <v>0.74703557312252955</v>
      </c>
      <c r="P24" s="41" t="str">
        <f>IF(M24="","",IF($K$9=M24,$L$9,IF(M24&gt;=$H$9,"призер","участник")))</f>
        <v>призер</v>
      </c>
      <c r="Q24" s="37" t="s">
        <v>45</v>
      </c>
      <c r="R24" s="43" t="s">
        <v>44</v>
      </c>
    </row>
    <row r="25" spans="1:18" ht="30">
      <c r="A25" s="28">
        <v>3</v>
      </c>
      <c r="B25" s="51" t="s">
        <v>12</v>
      </c>
      <c r="C25" s="34" t="s">
        <v>309</v>
      </c>
      <c r="D25" s="34" t="s">
        <v>307</v>
      </c>
      <c r="E25" s="34" t="s">
        <v>310</v>
      </c>
      <c r="F25" s="44"/>
      <c r="G25" s="36"/>
      <c r="H25" s="36"/>
      <c r="I25" s="37"/>
      <c r="J25" s="37" t="s">
        <v>44</v>
      </c>
      <c r="K25" s="38">
        <v>8</v>
      </c>
      <c r="L25" s="61" t="s">
        <v>131</v>
      </c>
      <c r="M25" s="40">
        <v>18.8</v>
      </c>
      <c r="N25" s="31">
        <f>IF(M25="","",M25/$E$9)</f>
        <v>0.5696969696969697</v>
      </c>
      <c r="O25" s="31">
        <f>IF(M25="","",M25/$K$9)</f>
        <v>0.74308300395256921</v>
      </c>
      <c r="P25" s="41" t="str">
        <f>IF(M25="","",IF($K$9=M25,$L$9,IF(M25&gt;=$H$9,"призер","участник")))</f>
        <v>призер</v>
      </c>
      <c r="Q25" s="37" t="s">
        <v>45</v>
      </c>
      <c r="R25" s="43" t="s">
        <v>44</v>
      </c>
    </row>
    <row r="26" spans="1:18" ht="30">
      <c r="A26" s="28">
        <v>26</v>
      </c>
      <c r="B26" s="51" t="s">
        <v>12</v>
      </c>
      <c r="C26" s="66" t="s">
        <v>326</v>
      </c>
      <c r="D26" s="34" t="s">
        <v>304</v>
      </c>
      <c r="E26" s="34" t="s">
        <v>319</v>
      </c>
      <c r="F26" s="35"/>
      <c r="G26" s="36"/>
      <c r="H26" s="36"/>
      <c r="I26" s="37"/>
      <c r="J26" s="37" t="s">
        <v>44</v>
      </c>
      <c r="K26" s="38">
        <v>8</v>
      </c>
      <c r="L26" s="72" t="s">
        <v>263</v>
      </c>
      <c r="M26" s="40">
        <v>18.600000000000001</v>
      </c>
      <c r="N26" s="31">
        <f>IF(M26="","",M26/$E$9)</f>
        <v>0.56363636363636371</v>
      </c>
      <c r="O26" s="31">
        <f>IF(M26="","",M26/$K$9)</f>
        <v>0.73517786561264831</v>
      </c>
      <c r="P26" s="41" t="str">
        <f>IF(M26="","",IF($K$9=M26,$L$9,IF(M26&gt;=$H$9,"призер","участник")))</f>
        <v>призер</v>
      </c>
      <c r="Q26" s="37" t="s">
        <v>187</v>
      </c>
      <c r="R26" s="43" t="s">
        <v>44</v>
      </c>
    </row>
    <row r="27" spans="1:18" ht="30">
      <c r="A27" s="28">
        <v>32</v>
      </c>
      <c r="B27" s="51" t="s">
        <v>12</v>
      </c>
      <c r="C27" s="66" t="s">
        <v>325</v>
      </c>
      <c r="D27" s="34" t="s">
        <v>314</v>
      </c>
      <c r="E27" s="34" t="s">
        <v>320</v>
      </c>
      <c r="F27" s="35"/>
      <c r="G27" s="36"/>
      <c r="H27" s="36"/>
      <c r="I27" s="37"/>
      <c r="J27" s="37" t="s">
        <v>44</v>
      </c>
      <c r="K27" s="38">
        <v>8</v>
      </c>
      <c r="L27" s="72" t="s">
        <v>267</v>
      </c>
      <c r="M27" s="40">
        <v>18.5</v>
      </c>
      <c r="N27" s="31">
        <f>IF(M27="","",M27/$E$9)</f>
        <v>0.56060606060606055</v>
      </c>
      <c r="O27" s="31">
        <f>IF(M27="","",M27/$K$9)</f>
        <v>0.73122529644268774</v>
      </c>
      <c r="P27" s="41" t="str">
        <f>IF(M27="","",IF($K$9=M27,$L$9,IF(M27&gt;=$H$9,"призер","участник")))</f>
        <v>призер</v>
      </c>
      <c r="Q27" s="37" t="s">
        <v>187</v>
      </c>
      <c r="R27" s="43" t="s">
        <v>44</v>
      </c>
    </row>
    <row r="28" spans="1:18" ht="30">
      <c r="A28" s="28">
        <v>34</v>
      </c>
      <c r="B28" s="51" t="s">
        <v>12</v>
      </c>
      <c r="C28" s="43" t="s">
        <v>311</v>
      </c>
      <c r="D28" s="34" t="s">
        <v>314</v>
      </c>
      <c r="E28" s="34" t="s">
        <v>308</v>
      </c>
      <c r="F28" s="35"/>
      <c r="G28" s="36"/>
      <c r="H28" s="36"/>
      <c r="I28" s="37"/>
      <c r="J28" s="37" t="s">
        <v>44</v>
      </c>
      <c r="K28" s="38">
        <v>8</v>
      </c>
      <c r="L28" s="72" t="s">
        <v>269</v>
      </c>
      <c r="M28" s="40">
        <v>17.7</v>
      </c>
      <c r="N28" s="31">
        <f>IF(M28="","",M28/$E$9)</f>
        <v>0.53636363636363638</v>
      </c>
      <c r="O28" s="31">
        <f>IF(M28="","",M28/$K$9)</f>
        <v>0.69960474308300391</v>
      </c>
      <c r="P28" s="41" t="str">
        <f>IF(M28="","",IF($K$9=M28,$L$9,IF(M28&gt;=$H$9,"призер","участник")))</f>
        <v>призер</v>
      </c>
      <c r="Q28" s="37" t="s">
        <v>187</v>
      </c>
      <c r="R28" s="43" t="s">
        <v>44</v>
      </c>
    </row>
    <row r="29" spans="1:18" ht="45">
      <c r="A29" s="28">
        <v>15</v>
      </c>
      <c r="B29" s="51" t="s">
        <v>12</v>
      </c>
      <c r="C29" s="34" t="s">
        <v>308</v>
      </c>
      <c r="D29" s="34" t="s">
        <v>310</v>
      </c>
      <c r="E29" s="34" t="s">
        <v>315</v>
      </c>
      <c r="F29" s="35"/>
      <c r="G29" s="36"/>
      <c r="H29" s="36"/>
      <c r="I29" s="37"/>
      <c r="J29" s="37" t="s">
        <v>44</v>
      </c>
      <c r="K29" s="38">
        <v>8</v>
      </c>
      <c r="L29" s="61" t="s">
        <v>143</v>
      </c>
      <c r="M29" s="40">
        <v>17.600000000000001</v>
      </c>
      <c r="N29" s="31">
        <f>IF(M29="","",M29/$E$9)</f>
        <v>0.53333333333333333</v>
      </c>
      <c r="O29" s="31">
        <f>IF(M29="","",M29/$K$9)</f>
        <v>0.69565217391304357</v>
      </c>
      <c r="P29" s="41" t="str">
        <f>IF(M29="","",IF($K$9=M29,$L$9,IF(M29&gt;=$H$9,"призер","участник")))</f>
        <v>призер</v>
      </c>
      <c r="Q29" s="37" t="s">
        <v>45</v>
      </c>
      <c r="R29" s="43" t="s">
        <v>44</v>
      </c>
    </row>
    <row r="30" spans="1:18" ht="30">
      <c r="A30" s="28">
        <v>31</v>
      </c>
      <c r="B30" s="51" t="s">
        <v>12</v>
      </c>
      <c r="C30" s="66" t="s">
        <v>328</v>
      </c>
      <c r="D30" s="34" t="s">
        <v>307</v>
      </c>
      <c r="E30" s="34" t="s">
        <v>308</v>
      </c>
      <c r="F30" s="35"/>
      <c r="G30" s="36"/>
      <c r="H30" s="36"/>
      <c r="I30" s="37"/>
      <c r="J30" s="37" t="s">
        <v>44</v>
      </c>
      <c r="K30" s="38">
        <v>8</v>
      </c>
      <c r="L30" s="72" t="s">
        <v>266</v>
      </c>
      <c r="M30" s="40">
        <v>17.3</v>
      </c>
      <c r="N30" s="31">
        <f>IF(M30="","",M30/$E$9)</f>
        <v>0.52424242424242429</v>
      </c>
      <c r="O30" s="31">
        <f>IF(M30="","",M30/$K$9)</f>
        <v>0.6837944664031621</v>
      </c>
      <c r="P30" s="41" t="str">
        <f>IF(M30="","",IF($K$9=M30,$L$9,IF(M30&gt;=$H$9,"призер","участник")))</f>
        <v>призер</v>
      </c>
      <c r="Q30" s="37" t="s">
        <v>187</v>
      </c>
      <c r="R30" s="43" t="s">
        <v>44</v>
      </c>
    </row>
    <row r="31" spans="1:18" ht="30">
      <c r="A31" s="28">
        <v>24</v>
      </c>
      <c r="B31" s="51" t="s">
        <v>12</v>
      </c>
      <c r="C31" s="71" t="s">
        <v>321</v>
      </c>
      <c r="D31" s="34" t="s">
        <v>325</v>
      </c>
      <c r="E31" s="34" t="s">
        <v>308</v>
      </c>
      <c r="F31" s="35"/>
      <c r="G31" s="36"/>
      <c r="H31" s="36"/>
      <c r="I31" s="37"/>
      <c r="J31" s="37" t="s">
        <v>44</v>
      </c>
      <c r="K31" s="38">
        <v>8</v>
      </c>
      <c r="L31" s="72" t="s">
        <v>261</v>
      </c>
      <c r="M31" s="40">
        <v>17.100000000000001</v>
      </c>
      <c r="N31" s="31">
        <f>IF(M31="","",M31/$E$9)</f>
        <v>0.51818181818181819</v>
      </c>
      <c r="O31" s="31">
        <f>IF(M31="","",M31/$K$9)</f>
        <v>0.67588932806324109</v>
      </c>
      <c r="P31" s="41" t="str">
        <f>IF(M31="","",IF($K$9=M31,$L$9,IF(M31&gt;=$H$9,"призер","участник")))</f>
        <v>призер</v>
      </c>
      <c r="Q31" s="37" t="s">
        <v>187</v>
      </c>
      <c r="R31" s="43" t="s">
        <v>44</v>
      </c>
    </row>
    <row r="32" spans="1:18" ht="30">
      <c r="A32" s="28">
        <v>36</v>
      </c>
      <c r="B32" s="51" t="s">
        <v>12</v>
      </c>
      <c r="C32" s="43" t="s">
        <v>318</v>
      </c>
      <c r="D32" s="34" t="s">
        <v>315</v>
      </c>
      <c r="E32" s="34" t="s">
        <v>308</v>
      </c>
      <c r="F32" s="35"/>
      <c r="G32" s="36"/>
      <c r="H32" s="36"/>
      <c r="I32" s="37"/>
      <c r="J32" s="37" t="s">
        <v>44</v>
      </c>
      <c r="K32" s="38">
        <v>8</v>
      </c>
      <c r="L32" s="72" t="s">
        <v>271</v>
      </c>
      <c r="M32" s="40">
        <v>16.7</v>
      </c>
      <c r="N32" s="31">
        <f>IF(M32="","",M32/$E$9)</f>
        <v>0.50606060606060599</v>
      </c>
      <c r="O32" s="31">
        <f>IF(M32="","",M32/$K$9)</f>
        <v>0.66007905138339917</v>
      </c>
      <c r="P32" s="41" t="str">
        <f>IF(M32="","",IF($K$9=M32,$L$9,IF(M32&gt;=$H$9,"призер","участник")))</f>
        <v>призер</v>
      </c>
      <c r="Q32" s="37" t="s">
        <v>187</v>
      </c>
      <c r="R32" s="43" t="s">
        <v>44</v>
      </c>
    </row>
    <row r="33" spans="1:18" ht="45">
      <c r="A33" s="28">
        <v>6</v>
      </c>
      <c r="B33" s="51" t="s">
        <v>12</v>
      </c>
      <c r="C33" s="34" t="s">
        <v>304</v>
      </c>
      <c r="D33" s="34" t="s">
        <v>305</v>
      </c>
      <c r="E33" s="34" t="s">
        <v>308</v>
      </c>
      <c r="F33" s="35"/>
      <c r="G33" s="36"/>
      <c r="H33" s="36"/>
      <c r="I33" s="37"/>
      <c r="J33" s="37" t="s">
        <v>44</v>
      </c>
      <c r="K33" s="38">
        <v>8</v>
      </c>
      <c r="L33" s="61" t="s">
        <v>134</v>
      </c>
      <c r="M33" s="40">
        <v>16.5</v>
      </c>
      <c r="N33" s="31">
        <f>IF(M33="","",M33/$E$9)</f>
        <v>0.5</v>
      </c>
      <c r="O33" s="31">
        <f>IF(M33="","",M33/$K$9)</f>
        <v>0.65217391304347827</v>
      </c>
      <c r="P33" s="41" t="str">
        <f>IF(M33="","",IF($K$9=M33,$L$9,IF(M33&gt;=$H$9,"призер","участник")))</f>
        <v>призер</v>
      </c>
      <c r="Q33" s="37" t="s">
        <v>45</v>
      </c>
      <c r="R33" s="43" t="s">
        <v>44</v>
      </c>
    </row>
    <row r="34" spans="1:18" ht="45">
      <c r="A34" s="28">
        <v>4</v>
      </c>
      <c r="B34" s="51" t="s">
        <v>12</v>
      </c>
      <c r="C34" s="34" t="s">
        <v>309</v>
      </c>
      <c r="D34" s="34" t="s">
        <v>307</v>
      </c>
      <c r="E34" s="34" t="s">
        <v>308</v>
      </c>
      <c r="F34" s="35"/>
      <c r="G34" s="36"/>
      <c r="H34" s="36"/>
      <c r="I34" s="37"/>
      <c r="J34" s="37" t="s">
        <v>44</v>
      </c>
      <c r="K34" s="38">
        <v>8</v>
      </c>
      <c r="L34" s="61" t="s">
        <v>132</v>
      </c>
      <c r="M34" s="40">
        <v>16.100000000000001</v>
      </c>
      <c r="N34" s="31">
        <f>IF(M34="","",M34/$E$9)</f>
        <v>0.48787878787878791</v>
      </c>
      <c r="O34" s="31">
        <f>IF(M34="","",M34/$K$9)</f>
        <v>0.63636363636363635</v>
      </c>
      <c r="P34" s="41" t="str">
        <f>IF(M34="","",IF($K$9=M34,$L$9,IF(M34&gt;=$H$9,"призер","участник")))</f>
        <v>участник</v>
      </c>
      <c r="Q34" s="37" t="s">
        <v>45</v>
      </c>
      <c r="R34" s="43" t="s">
        <v>44</v>
      </c>
    </row>
    <row r="35" spans="1:18" ht="45">
      <c r="A35" s="28">
        <v>9</v>
      </c>
      <c r="B35" s="51" t="s">
        <v>12</v>
      </c>
      <c r="C35" s="34" t="s">
        <v>316</v>
      </c>
      <c r="D35" s="34" t="s">
        <v>306</v>
      </c>
      <c r="E35" s="34" t="s">
        <v>315</v>
      </c>
      <c r="F35" s="35"/>
      <c r="G35" s="36"/>
      <c r="H35" s="36"/>
      <c r="I35" s="37"/>
      <c r="J35" s="37" t="s">
        <v>44</v>
      </c>
      <c r="K35" s="38">
        <v>8</v>
      </c>
      <c r="L35" s="61" t="s">
        <v>137</v>
      </c>
      <c r="M35" s="40">
        <v>16</v>
      </c>
      <c r="N35" s="31">
        <f>IF(M35="","",M35/$E$9)</f>
        <v>0.48484848484848486</v>
      </c>
      <c r="O35" s="31">
        <f>IF(M35="","",M35/$K$9)</f>
        <v>0.6324110671936759</v>
      </c>
      <c r="P35" s="41" t="str">
        <f>IF(M35="","",IF($K$9=M35,$L$9,IF(M35&gt;=$H$9,"призер","участник")))</f>
        <v>участник</v>
      </c>
      <c r="Q35" s="37" t="s">
        <v>45</v>
      </c>
      <c r="R35" s="43" t="s">
        <v>44</v>
      </c>
    </row>
    <row r="36" spans="1:18" ht="30">
      <c r="A36" s="28">
        <v>25</v>
      </c>
      <c r="B36" s="51" t="s">
        <v>12</v>
      </c>
      <c r="C36" s="66" t="s">
        <v>310</v>
      </c>
      <c r="D36" s="34" t="s">
        <v>311</v>
      </c>
      <c r="E36" s="34" t="s">
        <v>307</v>
      </c>
      <c r="F36" s="35"/>
      <c r="G36" s="36"/>
      <c r="H36" s="36"/>
      <c r="I36" s="37"/>
      <c r="J36" s="37" t="s">
        <v>44</v>
      </c>
      <c r="K36" s="38">
        <v>8</v>
      </c>
      <c r="L36" s="72" t="s">
        <v>262</v>
      </c>
      <c r="M36" s="40">
        <v>15.7</v>
      </c>
      <c r="N36" s="31">
        <f>IF(M36="","",M36/$E$9)</f>
        <v>0.47575757575757571</v>
      </c>
      <c r="O36" s="31">
        <f>IF(M36="","",M36/$K$9)</f>
        <v>0.62055335968379444</v>
      </c>
      <c r="P36" s="41" t="str">
        <f>IF(M36="","",IF($K$9=M36,$L$9,IF(M36&gt;=$H$9,"призер","участник")))</f>
        <v>участник</v>
      </c>
      <c r="Q36" s="37" t="s">
        <v>187</v>
      </c>
      <c r="R36" s="43" t="s">
        <v>44</v>
      </c>
    </row>
    <row r="37" spans="1:18" ht="45">
      <c r="A37" s="28">
        <v>19</v>
      </c>
      <c r="B37" s="51" t="s">
        <v>12</v>
      </c>
      <c r="C37" s="34" t="s">
        <v>323</v>
      </c>
      <c r="D37" s="34" t="s">
        <v>323</v>
      </c>
      <c r="E37" s="34" t="s">
        <v>310</v>
      </c>
      <c r="F37" s="35"/>
      <c r="G37" s="36"/>
      <c r="H37" s="36"/>
      <c r="I37" s="37"/>
      <c r="J37" s="37" t="s">
        <v>44</v>
      </c>
      <c r="K37" s="38">
        <v>8</v>
      </c>
      <c r="L37" s="61" t="s">
        <v>148</v>
      </c>
      <c r="M37" s="40">
        <v>15.6</v>
      </c>
      <c r="N37" s="31">
        <f>IF(M37="","",M37/$E$9)</f>
        <v>0.47272727272727272</v>
      </c>
      <c r="O37" s="31">
        <f>IF(M37="","",M37/$K$9)</f>
        <v>0.61660079051383399</v>
      </c>
      <c r="P37" s="41" t="str">
        <f>IF(M37="","",IF($K$9=M37,$L$9,IF(M37&gt;=$H$9,"призер","участник")))</f>
        <v>участник</v>
      </c>
      <c r="Q37" s="37" t="s">
        <v>45</v>
      </c>
      <c r="R37" s="43" t="s">
        <v>44</v>
      </c>
    </row>
    <row r="38" spans="1:18" ht="45">
      <c r="A38" s="28">
        <v>16</v>
      </c>
      <c r="B38" s="51" t="s">
        <v>12</v>
      </c>
      <c r="C38" s="34" t="s">
        <v>310</v>
      </c>
      <c r="D38" s="34" t="s">
        <v>308</v>
      </c>
      <c r="E38" s="34" t="s">
        <v>315</v>
      </c>
      <c r="F38" s="35"/>
      <c r="G38" s="36"/>
      <c r="H38" s="36"/>
      <c r="I38" s="37"/>
      <c r="J38" s="37" t="s">
        <v>44</v>
      </c>
      <c r="K38" s="38">
        <v>8</v>
      </c>
      <c r="L38" s="61" t="s">
        <v>145</v>
      </c>
      <c r="M38" s="40">
        <v>15.3</v>
      </c>
      <c r="N38" s="31">
        <f>IF(M38="","",M38/$E$9)</f>
        <v>0.46363636363636368</v>
      </c>
      <c r="O38" s="31">
        <f>IF(M38="","",M38/$K$9)</f>
        <v>0.60474308300395263</v>
      </c>
      <c r="P38" s="41" t="str">
        <f>IF(M38="","",IF($K$9=M38,$L$9,IF(M38&gt;=$H$9,"призер","участник")))</f>
        <v>участник</v>
      </c>
      <c r="Q38" s="37" t="s">
        <v>45</v>
      </c>
      <c r="R38" s="43" t="s">
        <v>44</v>
      </c>
    </row>
    <row r="39" spans="1:18" ht="30">
      <c r="A39" s="28">
        <v>42</v>
      </c>
      <c r="B39" s="51" t="s">
        <v>12</v>
      </c>
      <c r="C39" s="43" t="s">
        <v>320</v>
      </c>
      <c r="D39" s="34" t="s">
        <v>308</v>
      </c>
      <c r="E39" s="34" t="s">
        <v>310</v>
      </c>
      <c r="F39" s="35"/>
      <c r="G39" s="36"/>
      <c r="H39" s="36"/>
      <c r="I39" s="37"/>
      <c r="J39" s="37" t="s">
        <v>44</v>
      </c>
      <c r="K39" s="38">
        <v>8</v>
      </c>
      <c r="L39" s="72" t="s">
        <v>276</v>
      </c>
      <c r="M39" s="40">
        <v>15.3</v>
      </c>
      <c r="N39" s="31">
        <f>IF(M39="","",M39/$E$9)</f>
        <v>0.46363636363636368</v>
      </c>
      <c r="O39" s="31">
        <f>IF(M39="","",M39/$K$9)</f>
        <v>0.60474308300395263</v>
      </c>
      <c r="P39" s="41" t="str">
        <f>IF(M39="","",IF($K$9=M39,$L$9,IF(M39&gt;=$H$9,"призер","участник")))</f>
        <v>участник</v>
      </c>
      <c r="Q39" s="37" t="s">
        <v>187</v>
      </c>
      <c r="R39" s="43" t="s">
        <v>44</v>
      </c>
    </row>
    <row r="40" spans="1:18" ht="30">
      <c r="A40" s="28">
        <v>46</v>
      </c>
      <c r="B40" s="51" t="s">
        <v>12</v>
      </c>
      <c r="C40" s="43" t="s">
        <v>307</v>
      </c>
      <c r="D40" s="34" t="s">
        <v>315</v>
      </c>
      <c r="E40" s="34" t="s">
        <v>320</v>
      </c>
      <c r="F40" s="35"/>
      <c r="G40" s="36"/>
      <c r="H40" s="36"/>
      <c r="I40" s="37"/>
      <c r="J40" s="37" t="s">
        <v>44</v>
      </c>
      <c r="K40" s="38">
        <v>8</v>
      </c>
      <c r="L40" s="72" t="s">
        <v>280</v>
      </c>
      <c r="M40" s="40">
        <v>15.3</v>
      </c>
      <c r="N40" s="31">
        <f>IF(M40="","",M40/$E$9)</f>
        <v>0.46363636363636368</v>
      </c>
      <c r="O40" s="31">
        <f>IF(M40="","",M40/$K$9)</f>
        <v>0.60474308300395263</v>
      </c>
      <c r="P40" s="41" t="str">
        <f>IF(M40="","",IF($K$9=M40,$L$9,IF(M40&gt;=$H$9,"призер","участник")))</f>
        <v>участник</v>
      </c>
      <c r="Q40" s="37" t="s">
        <v>187</v>
      </c>
      <c r="R40" s="43" t="s">
        <v>44</v>
      </c>
    </row>
    <row r="41" spans="1:18" ht="45">
      <c r="A41" s="28">
        <v>17</v>
      </c>
      <c r="B41" s="51" t="s">
        <v>12</v>
      </c>
      <c r="C41" s="34" t="s">
        <v>304</v>
      </c>
      <c r="D41" s="34" t="s">
        <v>308</v>
      </c>
      <c r="E41" s="34" t="s">
        <v>308</v>
      </c>
      <c r="F41" s="35"/>
      <c r="G41" s="36"/>
      <c r="H41" s="36"/>
      <c r="I41" s="37"/>
      <c r="J41" s="37" t="s">
        <v>44</v>
      </c>
      <c r="K41" s="38">
        <v>8</v>
      </c>
      <c r="L41" s="61" t="s">
        <v>146</v>
      </c>
      <c r="M41" s="40">
        <v>15.1</v>
      </c>
      <c r="N41" s="31">
        <f>IF(M41="","",M41/$E$9)</f>
        <v>0.45757575757575758</v>
      </c>
      <c r="O41" s="31">
        <f>IF(M41="","",M41/$K$9)</f>
        <v>0.59683794466403162</v>
      </c>
      <c r="P41" s="41" t="str">
        <f>IF(M41="","",IF($K$9=M41,$L$9,IF(M41&gt;=$H$9,"призер","участник")))</f>
        <v>участник</v>
      </c>
      <c r="Q41" s="37" t="s">
        <v>45</v>
      </c>
      <c r="R41" s="43" t="s">
        <v>44</v>
      </c>
    </row>
    <row r="42" spans="1:18" ht="30">
      <c r="A42" s="28">
        <v>1</v>
      </c>
      <c r="B42" s="51" t="s">
        <v>12</v>
      </c>
      <c r="C42" s="34" t="s">
        <v>316</v>
      </c>
      <c r="D42" s="34" t="s">
        <v>313</v>
      </c>
      <c r="E42" s="34" t="s">
        <v>305</v>
      </c>
      <c r="F42" s="35"/>
      <c r="G42" s="36"/>
      <c r="H42" s="36"/>
      <c r="I42" s="37"/>
      <c r="J42" s="37" t="s">
        <v>44</v>
      </c>
      <c r="K42" s="38">
        <v>8</v>
      </c>
      <c r="L42" s="61" t="s">
        <v>144</v>
      </c>
      <c r="M42" s="58">
        <v>14.9</v>
      </c>
      <c r="N42" s="31">
        <f>IF(M42="","",M42/$E$9)</f>
        <v>0.45151515151515154</v>
      </c>
      <c r="O42" s="31">
        <f>IF(M42="","",M42/$K$9)</f>
        <v>0.58893280632411071</v>
      </c>
      <c r="P42" s="41" t="str">
        <f>IF(M42="","",IF($K$9=M42,$L$9,IF(M42&gt;=$H$9,"призер","участник")))</f>
        <v>участник</v>
      </c>
      <c r="Q42" s="37" t="s">
        <v>45</v>
      </c>
      <c r="R42" s="43" t="s">
        <v>44</v>
      </c>
    </row>
    <row r="43" spans="1:18" ht="30">
      <c r="A43" s="28">
        <v>33</v>
      </c>
      <c r="B43" s="51" t="s">
        <v>12</v>
      </c>
      <c r="C43" s="66" t="s">
        <v>330</v>
      </c>
      <c r="D43" s="34" t="s">
        <v>307</v>
      </c>
      <c r="E43" s="34" t="s">
        <v>305</v>
      </c>
      <c r="F43" s="35"/>
      <c r="G43" s="36"/>
      <c r="H43" s="36"/>
      <c r="I43" s="37"/>
      <c r="J43" s="37" t="s">
        <v>44</v>
      </c>
      <c r="K43" s="38">
        <v>8</v>
      </c>
      <c r="L43" s="72" t="s">
        <v>268</v>
      </c>
      <c r="M43" s="40">
        <v>14.3</v>
      </c>
      <c r="N43" s="31">
        <f>IF(M43="","",M43/$E$9)</f>
        <v>0.43333333333333335</v>
      </c>
      <c r="O43" s="31">
        <f>IF(M43="","",M43/$K$9)</f>
        <v>0.56521739130434789</v>
      </c>
      <c r="P43" s="41" t="str">
        <f>IF(M43="","",IF($K$9=M43,$L$9,IF(M43&gt;=$H$9,"призер","участник")))</f>
        <v>участник</v>
      </c>
      <c r="Q43" s="37" t="s">
        <v>187</v>
      </c>
      <c r="R43" s="43" t="s">
        <v>44</v>
      </c>
    </row>
    <row r="44" spans="1:18" ht="45">
      <c r="A44" s="28">
        <v>10</v>
      </c>
      <c r="B44" s="51" t="s">
        <v>12</v>
      </c>
      <c r="C44" s="34" t="s">
        <v>303</v>
      </c>
      <c r="D44" s="34" t="s">
        <v>318</v>
      </c>
      <c r="E44" s="34" t="s">
        <v>312</v>
      </c>
      <c r="F44" s="35"/>
      <c r="G44" s="36"/>
      <c r="H44" s="36"/>
      <c r="I44" s="37"/>
      <c r="J44" s="37" t="s">
        <v>44</v>
      </c>
      <c r="K44" s="38">
        <v>8</v>
      </c>
      <c r="L44" s="61" t="s">
        <v>138</v>
      </c>
      <c r="M44" s="40">
        <v>14</v>
      </c>
      <c r="N44" s="31">
        <f>IF(M44="","",M44/$E$9)</f>
        <v>0.42424242424242425</v>
      </c>
      <c r="O44" s="31">
        <f>IF(M44="","",M44/$K$9)</f>
        <v>0.55335968379446643</v>
      </c>
      <c r="P44" s="41" t="str">
        <f>IF(M44="","",IF($K$9=M44,$L$9,IF(M44&gt;=$H$9,"призер","участник")))</f>
        <v>участник</v>
      </c>
      <c r="Q44" s="37" t="s">
        <v>45</v>
      </c>
      <c r="R44" s="43" t="s">
        <v>44</v>
      </c>
    </row>
    <row r="45" spans="1:18" ht="30">
      <c r="A45" s="28">
        <v>45</v>
      </c>
      <c r="B45" s="51" t="s">
        <v>12</v>
      </c>
      <c r="C45" s="43" t="s">
        <v>303</v>
      </c>
      <c r="D45" s="34" t="s">
        <v>318</v>
      </c>
      <c r="E45" s="34" t="s">
        <v>318</v>
      </c>
      <c r="F45" s="35"/>
      <c r="G45" s="36"/>
      <c r="H45" s="36"/>
      <c r="I45" s="37"/>
      <c r="J45" s="37" t="s">
        <v>44</v>
      </c>
      <c r="K45" s="38">
        <v>8</v>
      </c>
      <c r="L45" s="72" t="s">
        <v>279</v>
      </c>
      <c r="M45" s="40">
        <v>13.4</v>
      </c>
      <c r="N45" s="31">
        <f>IF(M45="","",M45/$E$9)</f>
        <v>0.40606060606060607</v>
      </c>
      <c r="O45" s="31">
        <f>IF(M45="","",M45/$K$9)</f>
        <v>0.52964426877470361</v>
      </c>
      <c r="P45" s="41" t="str">
        <f>IF(M45="","",IF($K$9=M45,$L$9,IF(M45&gt;=$H$9,"призер","участник")))</f>
        <v>участник</v>
      </c>
      <c r="Q45" s="37" t="s">
        <v>187</v>
      </c>
      <c r="R45" s="43" t="s">
        <v>44</v>
      </c>
    </row>
    <row r="46" spans="1:18" ht="45">
      <c r="A46" s="28">
        <v>8</v>
      </c>
      <c r="B46" s="51" t="s">
        <v>12</v>
      </c>
      <c r="C46" s="34" t="s">
        <v>309</v>
      </c>
      <c r="D46" s="34" t="s">
        <v>325</v>
      </c>
      <c r="E46" s="34" t="s">
        <v>308</v>
      </c>
      <c r="F46" s="35"/>
      <c r="G46" s="36"/>
      <c r="H46" s="36"/>
      <c r="I46" s="37"/>
      <c r="J46" s="37" t="s">
        <v>44</v>
      </c>
      <c r="K46" s="38">
        <v>8</v>
      </c>
      <c r="L46" s="61" t="s">
        <v>136</v>
      </c>
      <c r="M46" s="40">
        <v>10.9</v>
      </c>
      <c r="N46" s="31">
        <f>IF(M46="","",M46/$E$9)</f>
        <v>0.33030303030303032</v>
      </c>
      <c r="O46" s="31">
        <f>IF(M46="","",M46/$K$9)</f>
        <v>0.43083003952569171</v>
      </c>
      <c r="P46" s="41" t="str">
        <f>IF(M46="","",IF($K$9=M46,$L$9,IF(M46&gt;=$H$9,"призер","участник")))</f>
        <v>участник</v>
      </c>
      <c r="Q46" s="37" t="s">
        <v>45</v>
      </c>
      <c r="R46" s="43" t="s">
        <v>44</v>
      </c>
    </row>
    <row r="47" spans="1:18" ht="30">
      <c r="A47" s="28">
        <v>41</v>
      </c>
      <c r="B47" s="51" t="s">
        <v>12</v>
      </c>
      <c r="C47" s="43" t="s">
        <v>309</v>
      </c>
      <c r="D47" s="34" t="s">
        <v>311</v>
      </c>
      <c r="E47" s="34" t="s">
        <v>311</v>
      </c>
      <c r="F47" s="35"/>
      <c r="G47" s="36"/>
      <c r="H47" s="36"/>
      <c r="I47" s="37"/>
      <c r="J47" s="37" t="s">
        <v>44</v>
      </c>
      <c r="K47" s="38">
        <v>8</v>
      </c>
      <c r="L47" s="72" t="s">
        <v>275</v>
      </c>
      <c r="M47" s="40">
        <v>10.7</v>
      </c>
      <c r="N47" s="31">
        <f>IF(M47="","",M47/$E$9)</f>
        <v>0.32424242424242422</v>
      </c>
      <c r="O47" s="31">
        <f>IF(M47="","",M47/$K$9)</f>
        <v>0.4229249011857707</v>
      </c>
      <c r="P47" s="41" t="str">
        <f>IF(M47="","",IF($K$9=M47,$L$9,IF(M47&gt;=$H$9,"призер","участник")))</f>
        <v>участник</v>
      </c>
      <c r="Q47" s="37" t="s">
        <v>187</v>
      </c>
      <c r="R47" s="43" t="s">
        <v>44</v>
      </c>
    </row>
    <row r="48" spans="1:18" ht="30">
      <c r="A48" s="28">
        <v>43</v>
      </c>
      <c r="B48" s="51" t="s">
        <v>12</v>
      </c>
      <c r="C48" s="43" t="s">
        <v>311</v>
      </c>
      <c r="D48" s="34" t="s">
        <v>308</v>
      </c>
      <c r="E48" s="34" t="s">
        <v>308</v>
      </c>
      <c r="F48" s="35"/>
      <c r="G48" s="36"/>
      <c r="H48" s="36"/>
      <c r="I48" s="37"/>
      <c r="J48" s="37" t="s">
        <v>44</v>
      </c>
      <c r="K48" s="38">
        <v>8</v>
      </c>
      <c r="L48" s="72" t="s">
        <v>277</v>
      </c>
      <c r="M48" s="40">
        <v>10.7</v>
      </c>
      <c r="N48" s="31">
        <f>IF(M48="","",M48/$E$9)</f>
        <v>0.32424242424242422</v>
      </c>
      <c r="O48" s="31">
        <f>IF(M48="","",M48/$K$9)</f>
        <v>0.4229249011857707</v>
      </c>
      <c r="P48" s="41" t="str">
        <f>IF(M48="","",IF($K$9=M48,$L$9,IF(M48&gt;=$H$9,"призер","участник")))</f>
        <v>участник</v>
      </c>
      <c r="Q48" s="37" t="s">
        <v>187</v>
      </c>
      <c r="R48" s="43" t="s">
        <v>44</v>
      </c>
    </row>
    <row r="49" spans="1:18" ht="45">
      <c r="A49" s="28">
        <v>7</v>
      </c>
      <c r="B49" s="51" t="s">
        <v>12</v>
      </c>
      <c r="C49" s="34" t="s">
        <v>313</v>
      </c>
      <c r="D49" s="34" t="s">
        <v>304</v>
      </c>
      <c r="E49" s="34" t="s">
        <v>307</v>
      </c>
      <c r="F49" s="35"/>
      <c r="G49" s="36"/>
      <c r="H49" s="36"/>
      <c r="I49" s="37"/>
      <c r="J49" s="37" t="s">
        <v>44</v>
      </c>
      <c r="K49" s="38">
        <v>8</v>
      </c>
      <c r="L49" s="61" t="s">
        <v>135</v>
      </c>
      <c r="M49" s="40">
        <v>9.6999999999999993</v>
      </c>
      <c r="N49" s="31">
        <f>IF(M49="","",M49/$E$9)</f>
        <v>0.29393939393939394</v>
      </c>
      <c r="O49" s="31">
        <f>IF(M49="","",M49/$K$9)</f>
        <v>0.38339920948616596</v>
      </c>
      <c r="P49" s="41" t="str">
        <f>IF(M49="","",IF($K$9=M49,$L$9,IF(M49&gt;=$H$9,"призер","участник")))</f>
        <v>участник</v>
      </c>
      <c r="Q49" s="37" t="s">
        <v>45</v>
      </c>
      <c r="R49" s="43" t="s">
        <v>44</v>
      </c>
    </row>
    <row r="50" spans="1:18" ht="45">
      <c r="A50" s="28">
        <v>13</v>
      </c>
      <c r="B50" s="51" t="s">
        <v>12</v>
      </c>
      <c r="C50" s="34" t="s">
        <v>308</v>
      </c>
      <c r="D50" s="34" t="s">
        <v>310</v>
      </c>
      <c r="E50" s="34" t="s">
        <v>308</v>
      </c>
      <c r="F50" s="35"/>
      <c r="G50" s="36"/>
      <c r="H50" s="36"/>
      <c r="I50" s="37"/>
      <c r="J50" s="37" t="s">
        <v>44</v>
      </c>
      <c r="K50" s="38">
        <v>8</v>
      </c>
      <c r="L50" s="61" t="s">
        <v>141</v>
      </c>
      <c r="M50" s="40">
        <v>9.4</v>
      </c>
      <c r="N50" s="31">
        <f>IF(M50="","",M50/$E$9)</f>
        <v>0.28484848484848485</v>
      </c>
      <c r="O50" s="31">
        <f>IF(M50="","",M50/$K$9)</f>
        <v>0.3715415019762846</v>
      </c>
      <c r="P50" s="41" t="str">
        <f>IF(M50="","",IF($K$9=M50,$L$9,IF(M50&gt;=$H$9,"призер","участник")))</f>
        <v>участник</v>
      </c>
      <c r="Q50" s="37" t="s">
        <v>45</v>
      </c>
      <c r="R50" s="43" t="s">
        <v>44</v>
      </c>
    </row>
    <row r="51" spans="1:18" ht="30">
      <c r="A51" s="28">
        <v>27</v>
      </c>
      <c r="B51" s="51" t="s">
        <v>12</v>
      </c>
      <c r="C51" s="66" t="s">
        <v>315</v>
      </c>
      <c r="D51" s="47" t="s">
        <v>319</v>
      </c>
      <c r="E51" s="47" t="s">
        <v>308</v>
      </c>
      <c r="F51" s="48"/>
      <c r="G51" s="36"/>
      <c r="H51" s="36"/>
      <c r="I51" s="37"/>
      <c r="J51" s="37" t="s">
        <v>44</v>
      </c>
      <c r="K51" s="38">
        <v>8</v>
      </c>
      <c r="L51" s="72" t="s">
        <v>264</v>
      </c>
      <c r="M51" s="40">
        <v>9.1999999999999993</v>
      </c>
      <c r="N51" s="31">
        <f>IF(M51="","",M51/$E$9)</f>
        <v>0.27878787878787875</v>
      </c>
      <c r="O51" s="31">
        <f>IF(M51="","",M51/$K$9)</f>
        <v>0.36363636363636359</v>
      </c>
      <c r="P51" s="41" t="str">
        <f>IF(M51="","",IF($K$9=M51,$L$9,IF(M51&gt;=$H$9,"призер","участник")))</f>
        <v>участник</v>
      </c>
      <c r="Q51" s="37" t="s">
        <v>187</v>
      </c>
      <c r="R51" s="43" t="s">
        <v>44</v>
      </c>
    </row>
    <row r="52" spans="1:18" ht="28.5">
      <c r="A52" s="28">
        <v>2</v>
      </c>
      <c r="B52" s="51" t="s">
        <v>12</v>
      </c>
      <c r="C52" s="34" t="s">
        <v>304</v>
      </c>
      <c r="D52" s="34" t="s">
        <v>310</v>
      </c>
      <c r="E52" s="34" t="s">
        <v>310</v>
      </c>
      <c r="F52" s="35"/>
      <c r="G52" s="36"/>
      <c r="H52" s="36"/>
      <c r="I52" s="37"/>
      <c r="J52" s="37" t="s">
        <v>44</v>
      </c>
      <c r="K52" s="38">
        <v>8</v>
      </c>
      <c r="L52" s="60" t="s">
        <v>130</v>
      </c>
      <c r="M52" s="40">
        <v>8.6999999999999993</v>
      </c>
      <c r="N52" s="31">
        <f>IF(M52="","",M52/$E$9)</f>
        <v>0.26363636363636361</v>
      </c>
      <c r="O52" s="31">
        <f>IF(M52="","",M52/$K$9)</f>
        <v>0.34387351778656122</v>
      </c>
      <c r="P52" s="41" t="str">
        <f>IF(M52="","",IF($K$9=M52,$L$9,IF(M52&gt;=$H$9,"призер","участник")))</f>
        <v>участник</v>
      </c>
      <c r="Q52" s="37" t="s">
        <v>45</v>
      </c>
      <c r="R52" s="43" t="s">
        <v>44</v>
      </c>
    </row>
    <row r="53" spans="1:18" ht="30">
      <c r="A53" s="28">
        <v>30</v>
      </c>
      <c r="B53" s="51" t="s">
        <v>12</v>
      </c>
      <c r="C53" s="66" t="s">
        <v>326</v>
      </c>
      <c r="D53" s="34" t="s">
        <v>320</v>
      </c>
      <c r="E53" s="34" t="s">
        <v>308</v>
      </c>
      <c r="F53" s="35"/>
      <c r="G53" s="36"/>
      <c r="H53" s="36"/>
      <c r="I53" s="37"/>
      <c r="J53" s="37" t="s">
        <v>44</v>
      </c>
      <c r="K53" s="38">
        <v>8</v>
      </c>
      <c r="L53" s="72" t="s">
        <v>265</v>
      </c>
      <c r="M53" s="40">
        <v>7</v>
      </c>
      <c r="N53" s="31">
        <f>IF(M53="","",M53/$E$9)</f>
        <v>0.21212121212121213</v>
      </c>
      <c r="O53" s="31">
        <f>IF(M53="","",M53/$K$9)</f>
        <v>0.27667984189723321</v>
      </c>
      <c r="P53" s="41" t="str">
        <f>IF(M53="","",IF($K$9=M53,$L$9,IF(M53&gt;=$H$9,"призер","участник")))</f>
        <v>участник</v>
      </c>
      <c r="Q53" s="37" t="s">
        <v>187</v>
      </c>
      <c r="R53" s="43" t="s">
        <v>44</v>
      </c>
    </row>
    <row r="55" spans="1:18">
      <c r="B55" s="33" t="s">
        <v>23</v>
      </c>
    </row>
  </sheetData>
  <protectedRanges>
    <protectedRange sqref="N11:N53" name="Диапазон1_3_1"/>
    <protectedRange sqref="O11:O53" name="Диапазон1_1_1_1"/>
    <protectedRange sqref="P11:P53" name="Диапазон1_2_1_1_1"/>
  </protectedRanges>
  <autoFilter ref="A10:R10">
    <sortState ref="A11:R53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9" priority="4" stopIfTrue="1">
      <formula>ISBLANK(C4)</formula>
    </cfRule>
  </conditionalFormatting>
  <dataValidations count="1">
    <dataValidation allowBlank="1" showInputMessage="1" showErrorMessage="1" sqref="C4:C8 C11:F11 E9 F4:F8 E6:E7 A4:A8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topLeftCell="A4" zoomScaleNormal="100" workbookViewId="0">
      <selection activeCell="E47" sqref="E47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8.42578125" style="10" customWidth="1"/>
    <col min="12" max="12" width="20.425781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8" style="10" customWidth="1"/>
    <col min="19" max="16384" width="9.140625" style="10"/>
  </cols>
  <sheetData>
    <row r="1" spans="1:2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32.25" customHeight="1">
      <c r="B2" s="11"/>
      <c r="C2" s="77" t="s">
        <v>153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 t="s">
        <v>32</v>
      </c>
      <c r="R2" s="13">
        <f>COUNTA(M11:M47)</f>
        <v>37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COUNTIF(P11:P47,"победитель")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COUNTIF(P11:P47,"призер")</f>
        <v>1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COUNTIF(P11:P47,"участник")</f>
        <v>35</v>
      </c>
    </row>
    <row r="7" spans="1:21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45940</v>
      </c>
      <c r="F8" s="17"/>
      <c r="Q8" s="22" t="s">
        <v>31</v>
      </c>
      <c r="R8" s="21">
        <f>(R4+R5)/R2</f>
        <v>5.4054054054054057E-2</v>
      </c>
    </row>
    <row r="9" spans="1:21">
      <c r="C9" s="78" t="s">
        <v>24</v>
      </c>
      <c r="D9" s="78"/>
      <c r="E9" s="14">
        <v>56</v>
      </c>
      <c r="G9" s="18" t="s">
        <v>43</v>
      </c>
      <c r="H9" s="56">
        <f>E9/2</f>
        <v>28</v>
      </c>
      <c r="J9" s="23" t="s">
        <v>13</v>
      </c>
      <c r="K9" s="24">
        <f>MAX(M11:M47)</f>
        <v>31</v>
      </c>
      <c r="L9" s="25" t="str">
        <f>IF(K9*100/E9&gt;=50,"победитель","участник")</f>
        <v>победитель</v>
      </c>
      <c r="P9" s="26">
        <f>R8-45%</f>
        <v>-0.39594594594594595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35</v>
      </c>
      <c r="B11" s="51" t="s">
        <v>12</v>
      </c>
      <c r="C11" s="43" t="s">
        <v>311</v>
      </c>
      <c r="D11" s="34" t="s">
        <v>309</v>
      </c>
      <c r="E11" s="34" t="s">
        <v>310</v>
      </c>
      <c r="F11" s="35"/>
      <c r="G11" s="36"/>
      <c r="H11" s="36"/>
      <c r="I11" s="37"/>
      <c r="J11" s="37" t="s">
        <v>44</v>
      </c>
      <c r="K11" s="38">
        <v>9</v>
      </c>
      <c r="L11" s="80" t="s">
        <v>299</v>
      </c>
      <c r="M11" s="40">
        <v>31</v>
      </c>
      <c r="N11" s="31">
        <f>IF(M11="","",M11/$E$9)</f>
        <v>0.5535714285714286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187</v>
      </c>
      <c r="R11" s="43" t="s">
        <v>44</v>
      </c>
    </row>
    <row r="12" spans="1:21" s="32" customFormat="1" ht="12.95" customHeight="1">
      <c r="A12" s="28">
        <v>36</v>
      </c>
      <c r="B12" s="51" t="s">
        <v>12</v>
      </c>
      <c r="C12" s="43" t="s">
        <v>311</v>
      </c>
      <c r="D12" s="34" t="s">
        <v>308</v>
      </c>
      <c r="E12" s="34" t="s">
        <v>308</v>
      </c>
      <c r="F12" s="35"/>
      <c r="G12" s="36"/>
      <c r="H12" s="36"/>
      <c r="I12" s="37"/>
      <c r="J12" s="37" t="s">
        <v>44</v>
      </c>
      <c r="K12" s="38">
        <v>9</v>
      </c>
      <c r="L12" s="80" t="s">
        <v>300</v>
      </c>
      <c r="M12" s="40">
        <v>29.1</v>
      </c>
      <c r="N12" s="31">
        <f>IF(M12="","",M12/$E$9)</f>
        <v>0.51964285714285718</v>
      </c>
      <c r="O12" s="31">
        <f>IF(M12="","",M12/$K$9)</f>
        <v>0.93870967741935485</v>
      </c>
      <c r="P12" s="41" t="str">
        <f>IF(M12="","",IF($K$9=M12,$L$9,IF(M12&gt;=$H$9,"призер","участник")))</f>
        <v>призер</v>
      </c>
      <c r="Q12" s="37" t="s">
        <v>187</v>
      </c>
      <c r="R12" s="43" t="s">
        <v>44</v>
      </c>
    </row>
    <row r="13" spans="1:21" ht="30">
      <c r="A13" s="28">
        <v>38</v>
      </c>
      <c r="B13" s="51" t="s">
        <v>12</v>
      </c>
      <c r="C13" s="66" t="s">
        <v>329</v>
      </c>
      <c r="D13" s="34" t="s">
        <v>304</v>
      </c>
      <c r="E13" s="34" t="s">
        <v>305</v>
      </c>
      <c r="F13" s="35"/>
      <c r="G13" s="36"/>
      <c r="H13" s="36"/>
      <c r="I13" s="37"/>
      <c r="J13" s="37" t="s">
        <v>44</v>
      </c>
      <c r="K13" s="38">
        <v>9</v>
      </c>
      <c r="L13" s="72" t="s">
        <v>302</v>
      </c>
      <c r="M13" s="40">
        <v>27.5</v>
      </c>
      <c r="N13" s="31">
        <f>IF(M13="","",M13/$E$9)</f>
        <v>0.49107142857142855</v>
      </c>
      <c r="O13" s="31">
        <f>IF(M13="","",M13/$K$9)</f>
        <v>0.88709677419354838</v>
      </c>
      <c r="P13" s="41" t="str">
        <f>IF(M13="","",IF($K$9=M13,$L$9,IF(M13&gt;=$H$9,"призер","участник")))</f>
        <v>участник</v>
      </c>
      <c r="Q13" s="37" t="s">
        <v>187</v>
      </c>
      <c r="R13" s="43" t="s">
        <v>44</v>
      </c>
    </row>
    <row r="14" spans="1:21" ht="30">
      <c r="A14" s="28">
        <v>14</v>
      </c>
      <c r="B14" s="51" t="s">
        <v>12</v>
      </c>
      <c r="C14" s="34" t="s">
        <v>307</v>
      </c>
      <c r="D14" s="34" t="s">
        <v>325</v>
      </c>
      <c r="E14" s="34" t="s">
        <v>311</v>
      </c>
      <c r="F14" s="35"/>
      <c r="G14" s="36"/>
      <c r="H14" s="36"/>
      <c r="I14" s="37"/>
      <c r="J14" s="37" t="s">
        <v>44</v>
      </c>
      <c r="K14" s="38">
        <v>9</v>
      </c>
      <c r="L14" s="61" t="s">
        <v>167</v>
      </c>
      <c r="M14" s="40">
        <v>26.7</v>
      </c>
      <c r="N14" s="31">
        <f>IF(M14="","",M14/$E$9)</f>
        <v>0.47678571428571426</v>
      </c>
      <c r="O14" s="31">
        <f>IF(M14="","",M14/$K$9)</f>
        <v>0.86129032258064508</v>
      </c>
      <c r="P14" s="41" t="str">
        <f>IF(M14="","",IF($K$9=M14,$L$9,IF(M14&gt;=$H$9,"призер","участник")))</f>
        <v>участник</v>
      </c>
      <c r="Q14" s="37" t="s">
        <v>45</v>
      </c>
      <c r="R14" s="43" t="s">
        <v>44</v>
      </c>
    </row>
    <row r="15" spans="1:21" ht="30">
      <c r="A15" s="28">
        <v>1</v>
      </c>
      <c r="B15" s="51" t="s">
        <v>12</v>
      </c>
      <c r="C15" s="34" t="s">
        <v>323</v>
      </c>
      <c r="D15" s="34" t="s">
        <v>308</v>
      </c>
      <c r="E15" s="34" t="s">
        <v>311</v>
      </c>
      <c r="F15" s="35"/>
      <c r="G15" s="36"/>
      <c r="H15" s="36"/>
      <c r="I15" s="37"/>
      <c r="J15" s="37" t="s">
        <v>44</v>
      </c>
      <c r="K15" s="38">
        <v>9</v>
      </c>
      <c r="L15" s="61" t="s">
        <v>154</v>
      </c>
      <c r="M15" s="40">
        <v>26.3</v>
      </c>
      <c r="N15" s="31">
        <f>IF(M15="","",M15/$E$9)</f>
        <v>0.46964285714285714</v>
      </c>
      <c r="O15" s="31">
        <f>IF(M15="","",M15/$K$9)</f>
        <v>0.84838709677419355</v>
      </c>
      <c r="P15" s="41" t="str">
        <f>IF(M15="","",IF($K$9=M15,$L$9,IF(M15&gt;=$H$9,"призер","участник")))</f>
        <v>участник</v>
      </c>
      <c r="Q15" s="37" t="s">
        <v>45</v>
      </c>
      <c r="R15" s="43" t="s">
        <v>44</v>
      </c>
    </row>
    <row r="16" spans="1:21" ht="30">
      <c r="A16" s="28">
        <v>4</v>
      </c>
      <c r="B16" s="51" t="s">
        <v>12</v>
      </c>
      <c r="C16" s="34" t="s">
        <v>307</v>
      </c>
      <c r="D16" s="34" t="s">
        <v>307</v>
      </c>
      <c r="E16" s="34" t="s">
        <v>310</v>
      </c>
      <c r="F16" s="35"/>
      <c r="G16" s="36"/>
      <c r="H16" s="36"/>
      <c r="I16" s="37"/>
      <c r="J16" s="37" t="s">
        <v>44</v>
      </c>
      <c r="K16" s="38">
        <v>9</v>
      </c>
      <c r="L16" s="61" t="s">
        <v>157</v>
      </c>
      <c r="M16" s="40">
        <v>26.2</v>
      </c>
      <c r="N16" s="31">
        <f>IF(M16="","",M16/$E$9)</f>
        <v>0.46785714285714286</v>
      </c>
      <c r="O16" s="31">
        <f>IF(M16="","",M16/$K$9)</f>
        <v>0.84516129032258058</v>
      </c>
      <c r="P16" s="41" t="str">
        <f>IF(M16="","",IF($K$9=M16,$L$9,IF(M16&gt;=$H$9,"призер","участник")))</f>
        <v>участник</v>
      </c>
      <c r="Q16" s="37" t="s">
        <v>45</v>
      </c>
      <c r="R16" s="43" t="s">
        <v>44</v>
      </c>
    </row>
    <row r="17" spans="1:18" ht="30">
      <c r="A17" s="28">
        <v>26</v>
      </c>
      <c r="B17" s="51" t="s">
        <v>12</v>
      </c>
      <c r="C17" s="43" t="s">
        <v>307</v>
      </c>
      <c r="D17" s="34" t="s">
        <v>308</v>
      </c>
      <c r="E17" s="34" t="s">
        <v>307</v>
      </c>
      <c r="F17" s="35"/>
      <c r="G17" s="36"/>
      <c r="H17" s="36"/>
      <c r="I17" s="37"/>
      <c r="J17" s="37" t="s">
        <v>44</v>
      </c>
      <c r="K17" s="38">
        <v>9</v>
      </c>
      <c r="L17" s="72" t="s">
        <v>290</v>
      </c>
      <c r="M17" s="40">
        <v>26.1</v>
      </c>
      <c r="N17" s="31">
        <f>IF(M17="","",M17/$E$9)</f>
        <v>0.46607142857142858</v>
      </c>
      <c r="O17" s="31">
        <f>IF(M17="","",M17/$K$9)</f>
        <v>0.84193548387096784</v>
      </c>
      <c r="P17" s="41" t="str">
        <f>IF(M17="","",IF($K$9=M17,$L$9,IF(M17&gt;=$H$9,"призер","участник")))</f>
        <v>участник</v>
      </c>
      <c r="Q17" s="37" t="s">
        <v>187</v>
      </c>
      <c r="R17" s="43" t="s">
        <v>44</v>
      </c>
    </row>
    <row r="18" spans="1:18" ht="30">
      <c r="A18" s="28">
        <v>7</v>
      </c>
      <c r="B18" s="51" t="s">
        <v>12</v>
      </c>
      <c r="C18" s="34" t="s">
        <v>304</v>
      </c>
      <c r="D18" s="34" t="s">
        <v>319</v>
      </c>
      <c r="E18" s="34" t="s">
        <v>310</v>
      </c>
      <c r="F18" s="35"/>
      <c r="G18" s="36"/>
      <c r="H18" s="36"/>
      <c r="I18" s="37"/>
      <c r="J18" s="37" t="s">
        <v>44</v>
      </c>
      <c r="K18" s="38">
        <v>9</v>
      </c>
      <c r="L18" s="61" t="s">
        <v>160</v>
      </c>
      <c r="M18" s="40">
        <v>24.4</v>
      </c>
      <c r="N18" s="31">
        <f>IF(M18="","",M18/$E$9)</f>
        <v>0.43571428571428567</v>
      </c>
      <c r="O18" s="31">
        <f>IF(M18="","",M18/$K$9)</f>
        <v>0.78709677419354829</v>
      </c>
      <c r="P18" s="41" t="str">
        <f>IF(M18="","",IF($K$9=M18,$L$9,IF(M18&gt;=$H$9,"призер","участник")))</f>
        <v>участник</v>
      </c>
      <c r="Q18" s="37" t="s">
        <v>45</v>
      </c>
      <c r="R18" s="43" t="s">
        <v>44</v>
      </c>
    </row>
    <row r="19" spans="1:18" ht="30">
      <c r="A19" s="28">
        <v>10</v>
      </c>
      <c r="B19" s="51" t="s">
        <v>12</v>
      </c>
      <c r="C19" s="34" t="s">
        <v>304</v>
      </c>
      <c r="D19" s="34" t="s">
        <v>319</v>
      </c>
      <c r="E19" s="34" t="s">
        <v>315</v>
      </c>
      <c r="F19" s="35"/>
      <c r="G19" s="36"/>
      <c r="H19" s="36"/>
      <c r="I19" s="37"/>
      <c r="J19" s="37" t="s">
        <v>44</v>
      </c>
      <c r="K19" s="38">
        <v>9</v>
      </c>
      <c r="L19" s="61" t="s">
        <v>163</v>
      </c>
      <c r="M19" s="40">
        <v>23.1</v>
      </c>
      <c r="N19" s="31">
        <f>IF(M19="","",M19/$E$9)</f>
        <v>0.41250000000000003</v>
      </c>
      <c r="O19" s="31">
        <f>IF(M19="","",M19/$K$9)</f>
        <v>0.74516129032258072</v>
      </c>
      <c r="P19" s="41" t="str">
        <f>IF(M19="","",IF($K$9=M19,$L$9,IF(M19&gt;=$H$9,"призер","участник")))</f>
        <v>участник</v>
      </c>
      <c r="Q19" s="37" t="s">
        <v>45</v>
      </c>
      <c r="R19" s="43" t="s">
        <v>44</v>
      </c>
    </row>
    <row r="20" spans="1:18" ht="30">
      <c r="A20" s="28">
        <v>21</v>
      </c>
      <c r="B20" s="51" t="s">
        <v>12</v>
      </c>
      <c r="C20" s="43" t="s">
        <v>303</v>
      </c>
      <c r="D20" s="34" t="s">
        <v>308</v>
      </c>
      <c r="E20" s="34" t="s">
        <v>305</v>
      </c>
      <c r="F20" s="35"/>
      <c r="G20" s="36"/>
      <c r="H20" s="36"/>
      <c r="I20" s="37"/>
      <c r="J20" s="37" t="s">
        <v>44</v>
      </c>
      <c r="K20" s="38">
        <v>9</v>
      </c>
      <c r="L20" s="72" t="s">
        <v>285</v>
      </c>
      <c r="M20" s="40">
        <v>22.7</v>
      </c>
      <c r="N20" s="31">
        <f>IF(M20="","",M20/$E$9)</f>
        <v>0.40535714285714286</v>
      </c>
      <c r="O20" s="31">
        <f>IF(M20="","",M20/$K$9)</f>
        <v>0.73225806451612896</v>
      </c>
      <c r="P20" s="41" t="str">
        <f>IF(M20="","",IF($K$9=M20,$L$9,IF(M20&gt;=$H$9,"призер","участник")))</f>
        <v>участник</v>
      </c>
      <c r="Q20" s="37" t="s">
        <v>187</v>
      </c>
      <c r="R20" s="43" t="s">
        <v>44</v>
      </c>
    </row>
    <row r="21" spans="1:18" ht="30">
      <c r="A21" s="28">
        <v>33</v>
      </c>
      <c r="B21" s="51" t="s">
        <v>12</v>
      </c>
      <c r="C21" s="43" t="s">
        <v>303</v>
      </c>
      <c r="D21" s="34" t="s">
        <v>307</v>
      </c>
      <c r="E21" s="34" t="s">
        <v>310</v>
      </c>
      <c r="F21" s="35"/>
      <c r="G21" s="36"/>
      <c r="H21" s="36"/>
      <c r="I21" s="37"/>
      <c r="J21" s="37" t="s">
        <v>44</v>
      </c>
      <c r="K21" s="38">
        <v>9</v>
      </c>
      <c r="L21" s="72" t="s">
        <v>297</v>
      </c>
      <c r="M21" s="40">
        <v>22.6</v>
      </c>
      <c r="N21" s="31">
        <f>IF(M21="","",M21/$E$9)</f>
        <v>0.40357142857142858</v>
      </c>
      <c r="O21" s="31">
        <f>IF(M21="","",M21/$K$9)</f>
        <v>0.72903225806451621</v>
      </c>
      <c r="P21" s="41" t="str">
        <f>IF(M21="","",IF($K$9=M21,$L$9,IF(M21&gt;=$H$9,"призер","участник")))</f>
        <v>участник</v>
      </c>
      <c r="Q21" s="37" t="s">
        <v>187</v>
      </c>
      <c r="R21" s="43" t="s">
        <v>44</v>
      </c>
    </row>
    <row r="22" spans="1:18" ht="30">
      <c r="A22" s="28">
        <v>22</v>
      </c>
      <c r="B22" s="51" t="s">
        <v>12</v>
      </c>
      <c r="C22" s="43" t="s">
        <v>303</v>
      </c>
      <c r="D22" s="34" t="s">
        <v>307</v>
      </c>
      <c r="E22" s="34" t="s">
        <v>305</v>
      </c>
      <c r="F22" s="35"/>
      <c r="G22" s="36"/>
      <c r="H22" s="36"/>
      <c r="I22" s="37"/>
      <c r="J22" s="37" t="s">
        <v>44</v>
      </c>
      <c r="K22" s="38">
        <v>9</v>
      </c>
      <c r="L22" s="72" t="s">
        <v>286</v>
      </c>
      <c r="M22" s="40">
        <v>22.1</v>
      </c>
      <c r="N22" s="31">
        <f>IF(M22="","",M22/$E$9)</f>
        <v>0.39464285714285718</v>
      </c>
      <c r="O22" s="31">
        <f>IF(M22="","",M22/$K$9)</f>
        <v>0.71290322580645171</v>
      </c>
      <c r="P22" s="41" t="str">
        <f>IF(M22="","",IF($K$9=M22,$L$9,IF(M22&gt;=$H$9,"призер","участник")))</f>
        <v>участник</v>
      </c>
      <c r="Q22" s="37" t="s">
        <v>187</v>
      </c>
      <c r="R22" s="43" t="s">
        <v>44</v>
      </c>
    </row>
    <row r="23" spans="1:18" ht="30">
      <c r="A23" s="28">
        <v>16</v>
      </c>
      <c r="B23" s="51" t="s">
        <v>12</v>
      </c>
      <c r="C23" s="43" t="s">
        <v>326</v>
      </c>
      <c r="D23" s="34" t="s">
        <v>314</v>
      </c>
      <c r="E23" s="34" t="s">
        <v>310</v>
      </c>
      <c r="F23" s="35"/>
      <c r="G23" s="36"/>
      <c r="H23" s="36"/>
      <c r="I23" s="37"/>
      <c r="J23" s="37" t="s">
        <v>44</v>
      </c>
      <c r="K23" s="38">
        <v>9</v>
      </c>
      <c r="L23" s="72" t="s">
        <v>281</v>
      </c>
      <c r="M23" s="40">
        <v>21.5</v>
      </c>
      <c r="N23" s="31">
        <f>IF(M23="","",M23/$E$9)</f>
        <v>0.38392857142857145</v>
      </c>
      <c r="O23" s="31">
        <f>IF(M23="","",M23/$K$9)</f>
        <v>0.69354838709677424</v>
      </c>
      <c r="P23" s="41" t="str">
        <f>IF(M23="","",IF($K$9=M23,$L$9,IF(M23&gt;=$H$9,"призер","участник")))</f>
        <v>участник</v>
      </c>
      <c r="Q23" s="37" t="s">
        <v>187</v>
      </c>
      <c r="R23" s="43" t="s">
        <v>44</v>
      </c>
    </row>
    <row r="24" spans="1:18" ht="30">
      <c r="A24" s="28">
        <v>17</v>
      </c>
      <c r="B24" s="51" t="s">
        <v>12</v>
      </c>
      <c r="C24" s="43" t="s">
        <v>321</v>
      </c>
      <c r="D24" s="34" t="s">
        <v>314</v>
      </c>
      <c r="E24" s="34" t="s">
        <v>328</v>
      </c>
      <c r="F24" s="35"/>
      <c r="G24" s="36"/>
      <c r="H24" s="36"/>
      <c r="I24" s="37"/>
      <c r="J24" s="37" t="s">
        <v>44</v>
      </c>
      <c r="K24" s="38">
        <v>9</v>
      </c>
      <c r="L24" s="72" t="s">
        <v>282</v>
      </c>
      <c r="M24" s="40">
        <v>21.5</v>
      </c>
      <c r="N24" s="31">
        <f>IF(M24="","",M24/$E$9)</f>
        <v>0.38392857142857145</v>
      </c>
      <c r="O24" s="31">
        <f>IF(M24="","",M24/$K$9)</f>
        <v>0.69354838709677424</v>
      </c>
      <c r="P24" s="41" t="str">
        <f>IF(M24="","",IF($K$9=M24,$L$9,IF(M24&gt;=$H$9,"призер","участник")))</f>
        <v>участник</v>
      </c>
      <c r="Q24" s="37" t="s">
        <v>187</v>
      </c>
      <c r="R24" s="43" t="s">
        <v>44</v>
      </c>
    </row>
    <row r="25" spans="1:18" ht="30">
      <c r="A25" s="28">
        <v>30</v>
      </c>
      <c r="B25" s="51" t="s">
        <v>12</v>
      </c>
      <c r="C25" s="43" t="s">
        <v>303</v>
      </c>
      <c r="D25" s="34" t="s">
        <v>320</v>
      </c>
      <c r="E25" s="34" t="s">
        <v>311</v>
      </c>
      <c r="F25" s="35"/>
      <c r="G25" s="36"/>
      <c r="H25" s="36"/>
      <c r="I25" s="37"/>
      <c r="J25" s="37" t="s">
        <v>44</v>
      </c>
      <c r="K25" s="38">
        <v>9</v>
      </c>
      <c r="L25" s="72" t="s">
        <v>294</v>
      </c>
      <c r="M25" s="40">
        <v>20</v>
      </c>
      <c r="N25" s="31">
        <f>IF(M25="","",M25/$E$9)</f>
        <v>0.35714285714285715</v>
      </c>
      <c r="O25" s="31">
        <f>IF(M25="","",M25/$K$9)</f>
        <v>0.64516129032258063</v>
      </c>
      <c r="P25" s="41" t="str">
        <f>IF(M25="","",IF($K$9=M25,$L$9,IF(M25&gt;=$H$9,"призер","участник")))</f>
        <v>участник</v>
      </c>
      <c r="Q25" s="37" t="s">
        <v>187</v>
      </c>
      <c r="R25" s="43" t="s">
        <v>44</v>
      </c>
    </row>
    <row r="26" spans="1:18" ht="30">
      <c r="A26" s="28">
        <v>31</v>
      </c>
      <c r="B26" s="51" t="s">
        <v>12</v>
      </c>
      <c r="C26" s="43" t="s">
        <v>313</v>
      </c>
      <c r="D26" s="34" t="s">
        <v>304</v>
      </c>
      <c r="E26" s="34" t="s">
        <v>310</v>
      </c>
      <c r="F26" s="35"/>
      <c r="G26" s="36"/>
      <c r="H26" s="36"/>
      <c r="I26" s="37"/>
      <c r="J26" s="37" t="s">
        <v>44</v>
      </c>
      <c r="K26" s="38">
        <v>9</v>
      </c>
      <c r="L26" s="72" t="s">
        <v>295</v>
      </c>
      <c r="M26" s="40">
        <v>18.100000000000001</v>
      </c>
      <c r="N26" s="31">
        <f>IF(M26="","",M26/$E$9)</f>
        <v>0.32321428571428573</v>
      </c>
      <c r="O26" s="31">
        <f>IF(M26="","",M26/$K$9)</f>
        <v>0.58387096774193548</v>
      </c>
      <c r="P26" s="41" t="str">
        <f>IF(M26="","",IF($K$9=M26,$L$9,IF(M26&gt;=$H$9,"призер","участник")))</f>
        <v>участник</v>
      </c>
      <c r="Q26" s="37" t="s">
        <v>187</v>
      </c>
      <c r="R26" s="43" t="s">
        <v>44</v>
      </c>
    </row>
    <row r="27" spans="1:18" ht="30">
      <c r="A27" s="28">
        <v>25</v>
      </c>
      <c r="B27" s="51" t="s">
        <v>12</v>
      </c>
      <c r="C27" s="43" t="s">
        <v>321</v>
      </c>
      <c r="D27" s="34" t="s">
        <v>305</v>
      </c>
      <c r="E27" s="34" t="s">
        <v>311</v>
      </c>
      <c r="F27" s="35"/>
      <c r="G27" s="36"/>
      <c r="H27" s="36"/>
      <c r="I27" s="37"/>
      <c r="J27" s="37" t="s">
        <v>44</v>
      </c>
      <c r="K27" s="38">
        <v>9</v>
      </c>
      <c r="L27" s="72" t="s">
        <v>289</v>
      </c>
      <c r="M27" s="40">
        <v>17.3</v>
      </c>
      <c r="N27" s="31">
        <f>IF(M27="","",M27/$E$9)</f>
        <v>0.30892857142857144</v>
      </c>
      <c r="O27" s="31">
        <f>IF(M27="","",M27/$K$9)</f>
        <v>0.5580645161290323</v>
      </c>
      <c r="P27" s="41" t="str">
        <f>IF(M27="","",IF($K$9=M27,$L$9,IF(M27&gt;=$H$9,"призер","участник")))</f>
        <v>участник</v>
      </c>
      <c r="Q27" s="37" t="s">
        <v>187</v>
      </c>
      <c r="R27" s="43" t="s">
        <v>44</v>
      </c>
    </row>
    <row r="28" spans="1:18" ht="30">
      <c r="A28" s="28">
        <v>5</v>
      </c>
      <c r="B28" s="51" t="s">
        <v>12</v>
      </c>
      <c r="C28" s="34" t="s">
        <v>324</v>
      </c>
      <c r="D28" s="34" t="s">
        <v>310</v>
      </c>
      <c r="E28" s="34" t="s">
        <v>304</v>
      </c>
      <c r="F28" s="35"/>
      <c r="G28" s="36"/>
      <c r="H28" s="36"/>
      <c r="I28" s="37"/>
      <c r="J28" s="37" t="s">
        <v>44</v>
      </c>
      <c r="K28" s="38">
        <v>9</v>
      </c>
      <c r="L28" s="61" t="s">
        <v>158</v>
      </c>
      <c r="M28" s="40">
        <v>16.2</v>
      </c>
      <c r="N28" s="31">
        <f>IF(M28="","",M28/$E$9)</f>
        <v>0.28928571428571426</v>
      </c>
      <c r="O28" s="31">
        <f>IF(M28="","",M28/$K$9)</f>
        <v>0.52258064516129032</v>
      </c>
      <c r="P28" s="41" t="str">
        <f>IF(M28="","",IF($K$9=M28,$L$9,IF(M28&gt;=$H$9,"призер","участник")))</f>
        <v>участник</v>
      </c>
      <c r="Q28" s="37" t="s">
        <v>45</v>
      </c>
      <c r="R28" s="43" t="s">
        <v>44</v>
      </c>
    </row>
    <row r="29" spans="1:18" ht="30">
      <c r="A29" s="28">
        <v>32</v>
      </c>
      <c r="B29" s="51" t="s">
        <v>12</v>
      </c>
      <c r="C29" s="43" t="s">
        <v>307</v>
      </c>
      <c r="D29" s="34" t="s">
        <v>308</v>
      </c>
      <c r="E29" s="34" t="s">
        <v>303</v>
      </c>
      <c r="F29" s="35"/>
      <c r="G29" s="36"/>
      <c r="H29" s="36"/>
      <c r="I29" s="37"/>
      <c r="J29" s="37" t="s">
        <v>44</v>
      </c>
      <c r="K29" s="38">
        <v>9</v>
      </c>
      <c r="L29" s="72" t="s">
        <v>296</v>
      </c>
      <c r="M29" s="40">
        <v>16.2</v>
      </c>
      <c r="N29" s="31">
        <f>IF(M29="","",M29/$E$9)</f>
        <v>0.28928571428571426</v>
      </c>
      <c r="O29" s="31">
        <f>IF(M29="","",M29/$K$9)</f>
        <v>0.52258064516129032</v>
      </c>
      <c r="P29" s="41" t="str">
        <f>IF(M29="","",IF($K$9=M29,$L$9,IF(M29&gt;=$H$9,"призер","участник")))</f>
        <v>участник</v>
      </c>
      <c r="Q29" s="37" t="s">
        <v>187</v>
      </c>
      <c r="R29" s="43" t="s">
        <v>44</v>
      </c>
    </row>
    <row r="30" spans="1:18" ht="30">
      <c r="A30" s="28">
        <v>15</v>
      </c>
      <c r="B30" s="51" t="s">
        <v>12</v>
      </c>
      <c r="C30" s="34" t="s">
        <v>307</v>
      </c>
      <c r="D30" s="34" t="s">
        <v>317</v>
      </c>
      <c r="E30" s="34" t="s">
        <v>311</v>
      </c>
      <c r="F30" s="35"/>
      <c r="G30" s="36"/>
      <c r="H30" s="36"/>
      <c r="I30" s="37"/>
      <c r="J30" s="37" t="s">
        <v>44</v>
      </c>
      <c r="K30" s="38">
        <v>9</v>
      </c>
      <c r="L30" s="61" t="s">
        <v>168</v>
      </c>
      <c r="M30" s="40">
        <v>15.9</v>
      </c>
      <c r="N30" s="31">
        <f>IF(M30="","",M30/$E$9)</f>
        <v>0.28392857142857142</v>
      </c>
      <c r="O30" s="31">
        <f>IF(M30="","",M30/$K$9)</f>
        <v>0.51290322580645165</v>
      </c>
      <c r="P30" s="41" t="str">
        <f>IF(M30="","",IF($K$9=M30,$L$9,IF(M30&gt;=$H$9,"призер","участник")))</f>
        <v>участник</v>
      </c>
      <c r="Q30" s="37" t="s">
        <v>45</v>
      </c>
      <c r="R30" s="43" t="s">
        <v>44</v>
      </c>
    </row>
    <row r="31" spans="1:18" ht="30">
      <c r="A31" s="28">
        <v>23</v>
      </c>
      <c r="B31" s="51" t="s">
        <v>12</v>
      </c>
      <c r="C31" s="43" t="s">
        <v>315</v>
      </c>
      <c r="D31" s="34" t="s">
        <v>315</v>
      </c>
      <c r="E31" s="34" t="s">
        <v>310</v>
      </c>
      <c r="F31" s="35"/>
      <c r="G31" s="36"/>
      <c r="H31" s="36"/>
      <c r="I31" s="37"/>
      <c r="J31" s="37" t="s">
        <v>44</v>
      </c>
      <c r="K31" s="38">
        <v>9</v>
      </c>
      <c r="L31" s="72" t="s">
        <v>287</v>
      </c>
      <c r="M31" s="40">
        <v>15.8</v>
      </c>
      <c r="N31" s="31">
        <f>IF(M31="","",M31/$E$9)</f>
        <v>0.28214285714285714</v>
      </c>
      <c r="O31" s="31">
        <f>IF(M31="","",M31/$K$9)</f>
        <v>0.50967741935483868</v>
      </c>
      <c r="P31" s="41" t="str">
        <f>IF(M31="","",IF($K$9=M31,$L$9,IF(M31&gt;=$H$9,"призер","участник")))</f>
        <v>участник</v>
      </c>
      <c r="Q31" s="37" t="s">
        <v>187</v>
      </c>
      <c r="R31" s="43" t="s">
        <v>44</v>
      </c>
    </row>
    <row r="32" spans="1:18" ht="30">
      <c r="A32" s="28">
        <v>6</v>
      </c>
      <c r="B32" s="51" t="s">
        <v>12</v>
      </c>
      <c r="C32" s="34" t="s">
        <v>315</v>
      </c>
      <c r="D32" s="34" t="s">
        <v>304</v>
      </c>
      <c r="E32" s="34" t="s">
        <v>325</v>
      </c>
      <c r="F32" s="35"/>
      <c r="G32" s="36"/>
      <c r="H32" s="36"/>
      <c r="I32" s="37"/>
      <c r="J32" s="37" t="s">
        <v>44</v>
      </c>
      <c r="K32" s="38">
        <v>9</v>
      </c>
      <c r="L32" s="61" t="s">
        <v>159</v>
      </c>
      <c r="M32" s="40">
        <v>15.7</v>
      </c>
      <c r="N32" s="31">
        <f>IF(M32="","",M32/$E$9)</f>
        <v>0.28035714285714286</v>
      </c>
      <c r="O32" s="31">
        <f>IF(M32="","",M32/$K$9)</f>
        <v>0.50645161290322582</v>
      </c>
      <c r="P32" s="41" t="str">
        <f>IF(M32="","",IF($K$9=M32,$L$9,IF(M32&gt;=$H$9,"призер","участник")))</f>
        <v>участник</v>
      </c>
      <c r="Q32" s="37" t="s">
        <v>45</v>
      </c>
      <c r="R32" s="43" t="s">
        <v>44</v>
      </c>
    </row>
    <row r="33" spans="1:18" ht="30">
      <c r="A33" s="28">
        <v>29</v>
      </c>
      <c r="B33" s="51" t="s">
        <v>12</v>
      </c>
      <c r="C33" s="43" t="s">
        <v>308</v>
      </c>
      <c r="D33" s="34" t="s">
        <v>305</v>
      </c>
      <c r="E33" s="34" t="s">
        <v>315</v>
      </c>
      <c r="F33" s="35"/>
      <c r="G33" s="36"/>
      <c r="H33" s="36"/>
      <c r="I33" s="37"/>
      <c r="J33" s="37" t="s">
        <v>44</v>
      </c>
      <c r="K33" s="38">
        <v>9</v>
      </c>
      <c r="L33" s="72" t="s">
        <v>293</v>
      </c>
      <c r="M33" s="40">
        <v>15.4</v>
      </c>
      <c r="N33" s="31">
        <f>IF(M33="","",M33/$E$9)</f>
        <v>0.27500000000000002</v>
      </c>
      <c r="O33" s="31">
        <f>IF(M33="","",M33/$K$9)</f>
        <v>0.49677419354838709</v>
      </c>
      <c r="P33" s="41" t="str">
        <f>IF(M33="","",IF($K$9=M33,$L$9,IF(M33&gt;=$H$9,"призер","участник")))</f>
        <v>участник</v>
      </c>
      <c r="Q33" s="37" t="s">
        <v>187</v>
      </c>
      <c r="R33" s="43" t="s">
        <v>44</v>
      </c>
    </row>
    <row r="34" spans="1:18" ht="30">
      <c r="A34" s="28">
        <v>27</v>
      </c>
      <c r="B34" s="51" t="s">
        <v>12</v>
      </c>
      <c r="C34" s="43" t="s">
        <v>313</v>
      </c>
      <c r="D34" s="47" t="s">
        <v>304</v>
      </c>
      <c r="E34" s="47" t="s">
        <v>313</v>
      </c>
      <c r="F34" s="48"/>
      <c r="G34" s="36"/>
      <c r="H34" s="36"/>
      <c r="I34" s="37"/>
      <c r="J34" s="37" t="s">
        <v>44</v>
      </c>
      <c r="K34" s="38">
        <v>9</v>
      </c>
      <c r="L34" s="72" t="s">
        <v>291</v>
      </c>
      <c r="M34" s="40">
        <v>15.3</v>
      </c>
      <c r="N34" s="31">
        <f>IF(M34="","",M34/$E$9)</f>
        <v>0.27321428571428574</v>
      </c>
      <c r="O34" s="31">
        <f>IF(M34="","",M34/$K$9)</f>
        <v>0.49354838709677423</v>
      </c>
      <c r="P34" s="41" t="str">
        <f>IF(M34="","",IF($K$9=M34,$L$9,IF(M34&gt;=$H$9,"призер","участник")))</f>
        <v>участник</v>
      </c>
      <c r="Q34" s="37" t="s">
        <v>187</v>
      </c>
      <c r="R34" s="43" t="s">
        <v>44</v>
      </c>
    </row>
    <row r="35" spans="1:18" ht="30">
      <c r="A35" s="28">
        <v>12</v>
      </c>
      <c r="B35" s="51" t="s">
        <v>12</v>
      </c>
      <c r="C35" s="34" t="s">
        <v>317</v>
      </c>
      <c r="D35" s="34" t="s">
        <v>311</v>
      </c>
      <c r="E35" s="34" t="s">
        <v>303</v>
      </c>
      <c r="F35" s="35"/>
      <c r="G35" s="36"/>
      <c r="H35" s="36"/>
      <c r="I35" s="37"/>
      <c r="J35" s="37" t="s">
        <v>44</v>
      </c>
      <c r="K35" s="38">
        <v>9</v>
      </c>
      <c r="L35" s="61" t="s">
        <v>165</v>
      </c>
      <c r="M35" s="40">
        <v>15.2</v>
      </c>
      <c r="N35" s="31">
        <f>IF(M35="","",M35/$E$9)</f>
        <v>0.27142857142857141</v>
      </c>
      <c r="O35" s="31">
        <f>IF(M35="","",M35/$K$9)</f>
        <v>0.49032258064516127</v>
      </c>
      <c r="P35" s="41" t="str">
        <f>IF(M35="","",IF($K$9=M35,$L$9,IF(M35&gt;=$H$9,"призер","участник")))</f>
        <v>участник</v>
      </c>
      <c r="Q35" s="37" t="s">
        <v>45</v>
      </c>
      <c r="R35" s="43" t="s">
        <v>44</v>
      </c>
    </row>
    <row r="36" spans="1:18" ht="30">
      <c r="A36" s="28">
        <v>20</v>
      </c>
      <c r="B36" s="51" t="s">
        <v>12</v>
      </c>
      <c r="C36" s="43" t="s">
        <v>308</v>
      </c>
      <c r="D36" s="34" t="s">
        <v>308</v>
      </c>
      <c r="E36" s="34" t="s">
        <v>315</v>
      </c>
      <c r="F36" s="35"/>
      <c r="G36" s="36"/>
      <c r="H36" s="36"/>
      <c r="I36" s="37"/>
      <c r="J36" s="37" t="s">
        <v>44</v>
      </c>
      <c r="K36" s="38">
        <v>9</v>
      </c>
      <c r="L36" s="72" t="s">
        <v>284</v>
      </c>
      <c r="M36" s="40">
        <v>15.2</v>
      </c>
      <c r="N36" s="31">
        <f>IF(M36="","",M36/$E$9)</f>
        <v>0.27142857142857141</v>
      </c>
      <c r="O36" s="31">
        <f>IF(M36="","",M36/$K$9)</f>
        <v>0.49032258064516127</v>
      </c>
      <c r="P36" s="41" t="str">
        <f>IF(M36="","",IF($K$9=M36,$L$9,IF(M36&gt;=$H$9,"призер","участник")))</f>
        <v>участник</v>
      </c>
      <c r="Q36" s="37" t="s">
        <v>187</v>
      </c>
      <c r="R36" s="43" t="s">
        <v>44</v>
      </c>
    </row>
    <row r="37" spans="1:18" ht="30">
      <c r="A37" s="28">
        <v>24</v>
      </c>
      <c r="B37" s="51" t="s">
        <v>12</v>
      </c>
      <c r="C37" s="43" t="s">
        <v>312</v>
      </c>
      <c r="D37" s="34" t="s">
        <v>326</v>
      </c>
      <c r="E37" s="34" t="s">
        <v>308</v>
      </c>
      <c r="F37" s="35"/>
      <c r="G37" s="36"/>
      <c r="H37" s="36"/>
      <c r="I37" s="37"/>
      <c r="J37" s="37" t="s">
        <v>44</v>
      </c>
      <c r="K37" s="38">
        <v>9</v>
      </c>
      <c r="L37" s="72" t="s">
        <v>288</v>
      </c>
      <c r="M37" s="40">
        <v>14.5</v>
      </c>
      <c r="N37" s="31">
        <f>IF(M37="","",M37/$E$9)</f>
        <v>0.25892857142857145</v>
      </c>
      <c r="O37" s="31">
        <f>IF(M37="","",M37/$K$9)</f>
        <v>0.46774193548387094</v>
      </c>
      <c r="P37" s="41" t="str">
        <f>IF(M37="","",IF($K$9=M37,$L$9,IF(M37&gt;=$H$9,"призер","участник")))</f>
        <v>участник</v>
      </c>
      <c r="Q37" s="37" t="s">
        <v>187</v>
      </c>
      <c r="R37" s="43" t="s">
        <v>44</v>
      </c>
    </row>
    <row r="38" spans="1:18" ht="30">
      <c r="A38" s="28">
        <v>11</v>
      </c>
      <c r="B38" s="51" t="s">
        <v>12</v>
      </c>
      <c r="C38" s="34" t="s">
        <v>311</v>
      </c>
      <c r="D38" s="34" t="s">
        <v>310</v>
      </c>
      <c r="E38" s="34" t="s">
        <v>310</v>
      </c>
      <c r="F38" s="35"/>
      <c r="G38" s="36"/>
      <c r="H38" s="36"/>
      <c r="I38" s="37"/>
      <c r="J38" s="37" t="s">
        <v>44</v>
      </c>
      <c r="K38" s="38">
        <v>9</v>
      </c>
      <c r="L38" s="61" t="s">
        <v>164</v>
      </c>
      <c r="M38" s="40">
        <v>14.1</v>
      </c>
      <c r="N38" s="31">
        <f>IF(M38="","",M38/$E$9)</f>
        <v>0.25178571428571428</v>
      </c>
      <c r="O38" s="31">
        <f>IF(M38="","",M38/$K$9)</f>
        <v>0.45483870967741935</v>
      </c>
      <c r="P38" s="41" t="str">
        <f>IF(M38="","",IF($K$9=M38,$L$9,IF(M38&gt;=$H$9,"призер","участник")))</f>
        <v>участник</v>
      </c>
      <c r="Q38" s="37" t="s">
        <v>45</v>
      </c>
      <c r="R38" s="43" t="s">
        <v>44</v>
      </c>
    </row>
    <row r="39" spans="1:18" ht="30">
      <c r="A39" s="28">
        <v>13</v>
      </c>
      <c r="B39" s="51" t="s">
        <v>12</v>
      </c>
      <c r="C39" s="34" t="s">
        <v>308</v>
      </c>
      <c r="D39" s="34" t="s">
        <v>310</v>
      </c>
      <c r="E39" s="34" t="s">
        <v>310</v>
      </c>
      <c r="F39" s="35"/>
      <c r="G39" s="36"/>
      <c r="H39" s="36"/>
      <c r="I39" s="37"/>
      <c r="J39" s="37" t="s">
        <v>44</v>
      </c>
      <c r="K39" s="38">
        <v>9</v>
      </c>
      <c r="L39" s="61" t="s">
        <v>166</v>
      </c>
      <c r="M39" s="40">
        <v>13.9</v>
      </c>
      <c r="N39" s="31">
        <f>IF(M39="","",M39/$E$9)</f>
        <v>0.24821428571428572</v>
      </c>
      <c r="O39" s="31">
        <f>IF(M39="","",M39/$K$9)</f>
        <v>0.44838709677419358</v>
      </c>
      <c r="P39" s="41" t="str">
        <f>IF(M39="","",IF($K$9=M39,$L$9,IF(M39&gt;=$H$9,"призер","участник")))</f>
        <v>участник</v>
      </c>
      <c r="Q39" s="37" t="s">
        <v>45</v>
      </c>
      <c r="R39" s="43" t="s">
        <v>44</v>
      </c>
    </row>
    <row r="40" spans="1:18" ht="30">
      <c r="A40" s="28">
        <v>34</v>
      </c>
      <c r="B40" s="51" t="s">
        <v>12</v>
      </c>
      <c r="C40" s="43" t="s">
        <v>316</v>
      </c>
      <c r="D40" s="34" t="s">
        <v>307</v>
      </c>
      <c r="E40" s="34" t="s">
        <v>315</v>
      </c>
      <c r="F40" s="35"/>
      <c r="G40" s="36"/>
      <c r="H40" s="36"/>
      <c r="I40" s="37"/>
      <c r="J40" s="37" t="s">
        <v>44</v>
      </c>
      <c r="K40" s="38">
        <v>9</v>
      </c>
      <c r="L40" s="72" t="s">
        <v>298</v>
      </c>
      <c r="M40" s="40">
        <v>13.7</v>
      </c>
      <c r="N40" s="31">
        <f>IF(M40="","",M40/$E$9)</f>
        <v>0.24464285714285713</v>
      </c>
      <c r="O40" s="31">
        <f>IF(M40="","",M40/$K$9)</f>
        <v>0.4419354838709677</v>
      </c>
      <c r="P40" s="41" t="str">
        <f>IF(M40="","",IF($K$9=M40,$L$9,IF(M40&gt;=$H$9,"призер","участник")))</f>
        <v>участник</v>
      </c>
      <c r="Q40" s="37" t="s">
        <v>187</v>
      </c>
      <c r="R40" s="43" t="s">
        <v>44</v>
      </c>
    </row>
    <row r="41" spans="1:18" ht="30">
      <c r="A41" s="28">
        <v>2</v>
      </c>
      <c r="B41" s="51" t="s">
        <v>12</v>
      </c>
      <c r="C41" s="34" t="s">
        <v>313</v>
      </c>
      <c r="D41" s="34" t="s">
        <v>327</v>
      </c>
      <c r="E41" s="34" t="s">
        <v>313</v>
      </c>
      <c r="F41" s="35"/>
      <c r="G41" s="36"/>
      <c r="H41" s="36"/>
      <c r="I41" s="37"/>
      <c r="J41" s="37" t="s">
        <v>44</v>
      </c>
      <c r="K41" s="38">
        <v>9</v>
      </c>
      <c r="L41" s="61" t="s">
        <v>155</v>
      </c>
      <c r="M41" s="58">
        <v>12.2</v>
      </c>
      <c r="N41" s="31">
        <f>IF(M41="","",M41/$E$9)</f>
        <v>0.21785714285714283</v>
      </c>
      <c r="O41" s="31">
        <f>IF(M41="","",M41/$K$9)</f>
        <v>0.39354838709677414</v>
      </c>
      <c r="P41" s="41" t="str">
        <f>IF(M41="","",IF($K$9=M41,$L$9,IF(M41&gt;=$H$9,"призер","участник")))</f>
        <v>участник</v>
      </c>
      <c r="Q41" s="37" t="s">
        <v>45</v>
      </c>
      <c r="R41" s="43" t="s">
        <v>44</v>
      </c>
    </row>
    <row r="42" spans="1:18" ht="30">
      <c r="A42" s="28">
        <v>9</v>
      </c>
      <c r="B42" s="51" t="s">
        <v>12</v>
      </c>
      <c r="C42" s="34" t="s">
        <v>304</v>
      </c>
      <c r="D42" s="34" t="s">
        <v>305</v>
      </c>
      <c r="E42" s="34" t="s">
        <v>308</v>
      </c>
      <c r="F42" s="35"/>
      <c r="G42" s="36"/>
      <c r="H42" s="36"/>
      <c r="I42" s="37"/>
      <c r="J42" s="37" t="s">
        <v>44</v>
      </c>
      <c r="K42" s="38">
        <v>9</v>
      </c>
      <c r="L42" s="61" t="s">
        <v>162</v>
      </c>
      <c r="M42" s="40">
        <v>12.2</v>
      </c>
      <c r="N42" s="31">
        <f>IF(M42="","",M42/$E$9)</f>
        <v>0.21785714285714283</v>
      </c>
      <c r="O42" s="31">
        <f>IF(M42="","",M42/$K$9)</f>
        <v>0.39354838709677414</v>
      </c>
      <c r="P42" s="41" t="str">
        <f>IF(M42="","",IF($K$9=M42,$L$9,IF(M42&gt;=$H$9,"призер","участник")))</f>
        <v>участник</v>
      </c>
      <c r="Q42" s="37" t="s">
        <v>45</v>
      </c>
      <c r="R42" s="43" t="s">
        <v>44</v>
      </c>
    </row>
    <row r="43" spans="1:18" ht="30">
      <c r="A43" s="28">
        <v>28</v>
      </c>
      <c r="B43" s="51" t="s">
        <v>12</v>
      </c>
      <c r="C43" s="43" t="s">
        <v>315</v>
      </c>
      <c r="D43" s="34" t="s">
        <v>321</v>
      </c>
      <c r="E43" s="34" t="s">
        <v>310</v>
      </c>
      <c r="F43" s="35"/>
      <c r="G43" s="36"/>
      <c r="H43" s="36"/>
      <c r="I43" s="37"/>
      <c r="J43" s="37" t="s">
        <v>44</v>
      </c>
      <c r="K43" s="38">
        <v>9</v>
      </c>
      <c r="L43" s="72" t="s">
        <v>292</v>
      </c>
      <c r="M43" s="40">
        <v>11.2</v>
      </c>
      <c r="N43" s="31">
        <f>IF(M43="","",M43/$E$9)</f>
        <v>0.19999999999999998</v>
      </c>
      <c r="O43" s="31">
        <f>IF(M43="","",M43/$K$9)</f>
        <v>0.36129032258064514</v>
      </c>
      <c r="P43" s="41" t="str">
        <f>IF(M43="","",IF($K$9=M43,$L$9,IF(M43&gt;=$H$9,"призер","участник")))</f>
        <v>участник</v>
      </c>
      <c r="Q43" s="37" t="s">
        <v>187</v>
      </c>
      <c r="R43" s="43" t="s">
        <v>44</v>
      </c>
    </row>
    <row r="44" spans="1:18" ht="30">
      <c r="A44" s="28">
        <v>3</v>
      </c>
      <c r="B44" s="51" t="s">
        <v>12</v>
      </c>
      <c r="C44" s="34" t="s">
        <v>308</v>
      </c>
      <c r="D44" s="34" t="s">
        <v>303</v>
      </c>
      <c r="E44" s="34" t="s">
        <v>308</v>
      </c>
      <c r="F44" s="44"/>
      <c r="G44" s="36"/>
      <c r="H44" s="36"/>
      <c r="I44" s="37"/>
      <c r="J44" s="37" t="s">
        <v>44</v>
      </c>
      <c r="K44" s="38">
        <v>9</v>
      </c>
      <c r="L44" s="61" t="s">
        <v>156</v>
      </c>
      <c r="M44" s="40">
        <v>10.5</v>
      </c>
      <c r="N44" s="31">
        <f>IF(M44="","",M44/$E$9)</f>
        <v>0.1875</v>
      </c>
      <c r="O44" s="31">
        <f>IF(M44="","",M44/$K$9)</f>
        <v>0.33870967741935482</v>
      </c>
      <c r="P44" s="41" t="str">
        <f>IF(M44="","",IF($K$9=M44,$L$9,IF(M44&gt;=$H$9,"призер","участник")))</f>
        <v>участник</v>
      </c>
      <c r="Q44" s="37" t="s">
        <v>45</v>
      </c>
      <c r="R44" s="43" t="s">
        <v>44</v>
      </c>
    </row>
    <row r="45" spans="1:18" ht="30">
      <c r="A45" s="28">
        <v>8</v>
      </c>
      <c r="B45" s="51" t="s">
        <v>12</v>
      </c>
      <c r="C45" s="34" t="s">
        <v>323</v>
      </c>
      <c r="D45" s="34" t="s">
        <v>305</v>
      </c>
      <c r="E45" s="34" t="s">
        <v>304</v>
      </c>
      <c r="F45" s="35"/>
      <c r="G45" s="36"/>
      <c r="H45" s="36"/>
      <c r="I45" s="37"/>
      <c r="J45" s="37" t="s">
        <v>44</v>
      </c>
      <c r="K45" s="38">
        <v>9</v>
      </c>
      <c r="L45" s="61" t="s">
        <v>161</v>
      </c>
      <c r="M45" s="40">
        <v>10.4</v>
      </c>
      <c r="N45" s="31">
        <f>IF(M45="","",M45/$E$9)</f>
        <v>0.18571428571428572</v>
      </c>
      <c r="O45" s="31">
        <f>IF(M45="","",M45/$K$9)</f>
        <v>0.33548387096774196</v>
      </c>
      <c r="P45" s="41" t="str">
        <f>IF(M45="","",IF($K$9=M45,$L$9,IF(M45&gt;=$H$9,"призер","участник")))</f>
        <v>участник</v>
      </c>
      <c r="Q45" s="37" t="s">
        <v>45</v>
      </c>
      <c r="R45" s="43" t="s">
        <v>44</v>
      </c>
    </row>
    <row r="46" spans="1:18" ht="30">
      <c r="A46" s="28">
        <v>19</v>
      </c>
      <c r="B46" s="51" t="s">
        <v>12</v>
      </c>
      <c r="C46" s="43" t="s">
        <v>323</v>
      </c>
      <c r="D46" s="34" t="s">
        <v>304</v>
      </c>
      <c r="E46" s="34" t="s">
        <v>307</v>
      </c>
      <c r="F46" s="35"/>
      <c r="G46" s="36"/>
      <c r="H46" s="36"/>
      <c r="I46" s="37"/>
      <c r="J46" s="37" t="s">
        <v>44</v>
      </c>
      <c r="K46" s="38">
        <v>9</v>
      </c>
      <c r="L46" s="72" t="s">
        <v>283</v>
      </c>
      <c r="M46" s="40">
        <v>9.8000000000000007</v>
      </c>
      <c r="N46" s="31">
        <f>IF(M46="","",M46/$E$9)</f>
        <v>0.17500000000000002</v>
      </c>
      <c r="O46" s="31">
        <f>IF(M46="","",M46/$K$9)</f>
        <v>0.31612903225806455</v>
      </c>
      <c r="P46" s="41" t="str">
        <f>IF(M46="","",IF($K$9=M46,$L$9,IF(M46&gt;=$H$9,"призер","участник")))</f>
        <v>участник</v>
      </c>
      <c r="Q46" s="37" t="s">
        <v>187</v>
      </c>
      <c r="R46" s="43" t="s">
        <v>44</v>
      </c>
    </row>
    <row r="47" spans="1:18" ht="30">
      <c r="A47" s="28">
        <v>37</v>
      </c>
      <c r="B47" s="51" t="s">
        <v>12</v>
      </c>
      <c r="C47" s="43" t="s">
        <v>323</v>
      </c>
      <c r="D47" s="34" t="s">
        <v>308</v>
      </c>
      <c r="E47" s="34" t="s">
        <v>308</v>
      </c>
      <c r="F47" s="35"/>
      <c r="G47" s="36"/>
      <c r="H47" s="36"/>
      <c r="I47" s="37"/>
      <c r="J47" s="37" t="s">
        <v>44</v>
      </c>
      <c r="K47" s="38">
        <v>9</v>
      </c>
      <c r="L47" s="72" t="s">
        <v>301</v>
      </c>
      <c r="M47" s="40">
        <v>7.4</v>
      </c>
      <c r="N47" s="31">
        <f>IF(M47="","",M47/$E$9)</f>
        <v>0.13214285714285715</v>
      </c>
      <c r="O47" s="31">
        <f>IF(M47="","",M47/$K$9)</f>
        <v>0.23870967741935484</v>
      </c>
      <c r="P47" s="41" t="str">
        <f>IF(M47="","",IF($K$9=M47,$L$9,IF(M47&gt;=$H$9,"призер","участник")))</f>
        <v>участник</v>
      </c>
      <c r="Q47" s="37" t="s">
        <v>187</v>
      </c>
      <c r="R47" s="43" t="s">
        <v>44</v>
      </c>
    </row>
    <row r="49" spans="2:2">
      <c r="B49" s="33" t="s">
        <v>23</v>
      </c>
    </row>
  </sheetData>
  <protectedRanges>
    <protectedRange sqref="N11:N47" name="Диапазон1_3_1"/>
    <protectedRange sqref="O11:O47" name="Диапазон1_1_1_1"/>
    <protectedRange sqref="P11:P47" name="Диапазон1_2_1_1_1"/>
  </protectedRanges>
  <autoFilter ref="A10:R10">
    <sortState ref="A11:R47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8" priority="4" stopIfTrue="1">
      <formula>ISBLANK(C4)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opLeftCell="A7" zoomScaleNormal="100" workbookViewId="0">
      <selection activeCell="E17" sqref="E17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7.28515625" style="10" customWidth="1"/>
    <col min="12" max="12" width="19.1406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7.5703125" style="10" customWidth="1"/>
    <col min="19" max="16384" width="9.140625" style="10"/>
  </cols>
  <sheetData>
    <row r="1" spans="1:2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32.25" customHeight="1">
      <c r="B2" s="11"/>
      <c r="C2" s="77" t="s">
        <v>169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 t="s">
        <v>32</v>
      </c>
      <c r="R2" s="13">
        <f>COUNTA(M11:M59)</f>
        <v>7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COUNTIF(P11:P59,"победитель")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COUNTIF(P11:P59,"призер")</f>
        <v>5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COUNTIF(P11:P59,"участник")</f>
        <v>1</v>
      </c>
    </row>
    <row r="7" spans="1:21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45940</v>
      </c>
      <c r="F8" s="17"/>
      <c r="Q8" s="22" t="s">
        <v>31</v>
      </c>
      <c r="R8" s="21">
        <f>(R4+R5)/R2</f>
        <v>0.8571428571428571</v>
      </c>
    </row>
    <row r="9" spans="1:21">
      <c r="C9" s="78" t="s">
        <v>24</v>
      </c>
      <c r="D9" s="78"/>
      <c r="E9" s="14">
        <v>63</v>
      </c>
      <c r="G9" s="18" t="s">
        <v>43</v>
      </c>
      <c r="H9" s="56">
        <f>E9/2</f>
        <v>31.5</v>
      </c>
      <c r="J9" s="23" t="s">
        <v>13</v>
      </c>
      <c r="K9" s="24">
        <f>MAX(M11:M59)</f>
        <v>52.4</v>
      </c>
      <c r="L9" s="25" t="str">
        <f>IF(K9*100/E9&gt;=50,"победитель","участник")</f>
        <v>победитель</v>
      </c>
      <c r="P9" s="26">
        <f>R8-45%</f>
        <v>0.40714285714285708</v>
      </c>
      <c r="Q9" s="18" t="s">
        <v>26</v>
      </c>
      <c r="R9" s="27">
        <f>IF((R2*P9)&gt;0,(R2*P9),0)</f>
        <v>2.8499999999999996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7</v>
      </c>
      <c r="B11" s="51" t="s">
        <v>12</v>
      </c>
      <c r="C11" s="34" t="s">
        <v>303</v>
      </c>
      <c r="D11" s="34" t="s">
        <v>317</v>
      </c>
      <c r="E11" s="34" t="s">
        <v>310</v>
      </c>
      <c r="F11" s="35"/>
      <c r="G11" s="36"/>
      <c r="H11" s="36"/>
      <c r="I11" s="37"/>
      <c r="J11" s="37" t="s">
        <v>44</v>
      </c>
      <c r="K11" s="38">
        <v>10</v>
      </c>
      <c r="L11" s="63" t="s">
        <v>175</v>
      </c>
      <c r="M11" s="40">
        <v>52.4</v>
      </c>
      <c r="N11" s="31">
        <f t="shared" ref="N11:N42" si="0">IF(M11="","",M11/$E$9)</f>
        <v>0.83174603174603168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45</v>
      </c>
      <c r="R11" s="43" t="s">
        <v>44</v>
      </c>
    </row>
    <row r="12" spans="1:21" s="32" customFormat="1" ht="12.95" customHeight="1">
      <c r="A12" s="28">
        <v>8</v>
      </c>
      <c r="B12" s="51" t="s">
        <v>12</v>
      </c>
      <c r="C12" s="34" t="s">
        <v>318</v>
      </c>
      <c r="D12" s="34" t="s">
        <v>311</v>
      </c>
      <c r="E12" s="34" t="s">
        <v>319</v>
      </c>
      <c r="F12" s="35"/>
      <c r="G12" s="36"/>
      <c r="H12" s="36"/>
      <c r="I12" s="37"/>
      <c r="J12" s="37" t="s">
        <v>44</v>
      </c>
      <c r="K12" s="38">
        <v>10</v>
      </c>
      <c r="L12" s="63" t="s">
        <v>176</v>
      </c>
      <c r="M12" s="40">
        <v>50.7</v>
      </c>
      <c r="N12" s="31">
        <f t="shared" si="0"/>
        <v>0.80476190476190479</v>
      </c>
      <c r="O12" s="31">
        <f t="shared" si="1"/>
        <v>0.96755725190839703</v>
      </c>
      <c r="P12" s="41" t="str">
        <f t="shared" si="2"/>
        <v>призер</v>
      </c>
      <c r="Q12" s="37" t="s">
        <v>45</v>
      </c>
      <c r="R12" s="43" t="s">
        <v>44</v>
      </c>
    </row>
    <row r="13" spans="1:21" ht="28.5">
      <c r="A13" s="28">
        <v>1</v>
      </c>
      <c r="B13" s="51" t="s">
        <v>12</v>
      </c>
      <c r="C13" s="34" t="s">
        <v>308</v>
      </c>
      <c r="D13" s="34" t="s">
        <v>320</v>
      </c>
      <c r="E13" s="34" t="s">
        <v>315</v>
      </c>
      <c r="F13" s="35"/>
      <c r="G13" s="36"/>
      <c r="H13" s="36"/>
      <c r="I13" s="37"/>
      <c r="J13" s="37" t="s">
        <v>44</v>
      </c>
      <c r="K13" s="38">
        <v>10</v>
      </c>
      <c r="L13" s="62" t="s">
        <v>170</v>
      </c>
      <c r="M13" s="40">
        <v>45</v>
      </c>
      <c r="N13" s="31">
        <f t="shared" si="0"/>
        <v>0.7142857142857143</v>
      </c>
      <c r="O13" s="31">
        <f t="shared" si="1"/>
        <v>0.85877862595419852</v>
      </c>
      <c r="P13" s="41" t="str">
        <f t="shared" si="2"/>
        <v>призер</v>
      </c>
      <c r="Q13" s="37" t="s">
        <v>45</v>
      </c>
      <c r="R13" s="43" t="s">
        <v>44</v>
      </c>
    </row>
    <row r="14" spans="1:21" ht="28.5">
      <c r="A14" s="28">
        <v>3</v>
      </c>
      <c r="B14" s="51" t="s">
        <v>12</v>
      </c>
      <c r="C14" s="34" t="s">
        <v>321</v>
      </c>
      <c r="D14" s="34" t="s">
        <v>311</v>
      </c>
      <c r="E14" s="34" t="s">
        <v>308</v>
      </c>
      <c r="F14" s="44"/>
      <c r="G14" s="36"/>
      <c r="H14" s="36"/>
      <c r="I14" s="37"/>
      <c r="J14" s="37" t="s">
        <v>44</v>
      </c>
      <c r="K14" s="38">
        <v>10</v>
      </c>
      <c r="L14" s="63" t="s">
        <v>172</v>
      </c>
      <c r="M14" s="40">
        <v>36</v>
      </c>
      <c r="N14" s="31">
        <f t="shared" si="0"/>
        <v>0.5714285714285714</v>
      </c>
      <c r="O14" s="31">
        <f t="shared" si="1"/>
        <v>0.68702290076335881</v>
      </c>
      <c r="P14" s="41" t="str">
        <f t="shared" si="2"/>
        <v>призер</v>
      </c>
      <c r="Q14" s="37" t="s">
        <v>45</v>
      </c>
      <c r="R14" s="43" t="s">
        <v>44</v>
      </c>
    </row>
    <row r="15" spans="1:21" ht="28.5">
      <c r="A15" s="28">
        <v>2</v>
      </c>
      <c r="B15" s="51" t="s">
        <v>12</v>
      </c>
      <c r="C15" s="34" t="s">
        <v>304</v>
      </c>
      <c r="D15" s="34" t="s">
        <v>308</v>
      </c>
      <c r="E15" s="34" t="s">
        <v>303</v>
      </c>
      <c r="F15" s="35"/>
      <c r="G15" s="36"/>
      <c r="H15" s="36"/>
      <c r="I15" s="37"/>
      <c r="J15" s="37" t="s">
        <v>44</v>
      </c>
      <c r="K15" s="38">
        <v>10</v>
      </c>
      <c r="L15" s="63" t="s">
        <v>171</v>
      </c>
      <c r="M15" s="40">
        <v>34.9</v>
      </c>
      <c r="N15" s="31">
        <f t="shared" si="0"/>
        <v>0.553968253968254</v>
      </c>
      <c r="O15" s="31">
        <f t="shared" si="1"/>
        <v>0.66603053435114501</v>
      </c>
      <c r="P15" s="41" t="str">
        <f t="shared" si="2"/>
        <v>призер</v>
      </c>
      <c r="Q15" s="37" t="s">
        <v>45</v>
      </c>
      <c r="R15" s="43" t="s">
        <v>44</v>
      </c>
    </row>
    <row r="16" spans="1:21" ht="28.5">
      <c r="A16" s="28">
        <v>5</v>
      </c>
      <c r="B16" s="51" t="s">
        <v>12</v>
      </c>
      <c r="C16" s="34" t="s">
        <v>307</v>
      </c>
      <c r="D16" s="34" t="s">
        <v>322</v>
      </c>
      <c r="E16" s="34" t="s">
        <v>311</v>
      </c>
      <c r="F16" s="35"/>
      <c r="G16" s="36"/>
      <c r="H16" s="36"/>
      <c r="I16" s="37"/>
      <c r="J16" s="37" t="s">
        <v>44</v>
      </c>
      <c r="K16" s="38">
        <v>10</v>
      </c>
      <c r="L16" s="63" t="s">
        <v>174</v>
      </c>
      <c r="M16" s="40">
        <v>32.9</v>
      </c>
      <c r="N16" s="31">
        <f t="shared" si="0"/>
        <v>0.52222222222222225</v>
      </c>
      <c r="O16" s="31">
        <f t="shared" si="1"/>
        <v>0.62786259541984735</v>
      </c>
      <c r="P16" s="41" t="str">
        <f t="shared" si="2"/>
        <v>призер</v>
      </c>
      <c r="Q16" s="37" t="s">
        <v>45</v>
      </c>
      <c r="R16" s="43" t="s">
        <v>44</v>
      </c>
    </row>
    <row r="17" spans="1:18" ht="28.5">
      <c r="A17" s="28">
        <v>4</v>
      </c>
      <c r="B17" s="51" t="s">
        <v>12</v>
      </c>
      <c r="C17" s="34" t="s">
        <v>320</v>
      </c>
      <c r="D17" s="34" t="s">
        <v>310</v>
      </c>
      <c r="E17" s="34" t="s">
        <v>308</v>
      </c>
      <c r="F17" s="35"/>
      <c r="G17" s="36"/>
      <c r="H17" s="36"/>
      <c r="I17" s="37"/>
      <c r="J17" s="37" t="s">
        <v>44</v>
      </c>
      <c r="K17" s="38">
        <v>10</v>
      </c>
      <c r="L17" s="63" t="s">
        <v>173</v>
      </c>
      <c r="M17" s="40">
        <v>25.8</v>
      </c>
      <c r="N17" s="31">
        <f t="shared" si="0"/>
        <v>0.40952380952380951</v>
      </c>
      <c r="O17" s="31">
        <f t="shared" si="1"/>
        <v>0.4923664122137405</v>
      </c>
      <c r="P17" s="41" t="str">
        <f t="shared" si="2"/>
        <v>участник</v>
      </c>
      <c r="Q17" s="37" t="s">
        <v>45</v>
      </c>
      <c r="R17" s="43" t="s">
        <v>44</v>
      </c>
    </row>
    <row r="18" spans="1:18">
      <c r="A18" s="28">
        <v>9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>
      <c r="A19" s="28">
        <v>10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>
      <c r="A20" s="28">
        <v>11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>
      <c r="A21" s="28">
        <v>12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>
      <c r="A22" s="28">
        <v>13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>
      <c r="A23" s="28">
        <v>14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>
      <c r="A24" s="28">
        <v>15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>
      <c r="A25" s="28">
        <v>16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>
      <c r="A26" s="28">
        <v>17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>
      <c r="A27" s="28">
        <v>18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>
      <c r="A28" s="28">
        <v>19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>
      <c r="A29" s="28">
        <v>20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>
      <c r="A30" s="28">
        <v>21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>
      <c r="A31" s="28">
        <v>22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>
      <c r="A32" s="28">
        <v>23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>
      <c r="A33" s="28">
        <v>24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>
      <c r="A34" s="28">
        <v>25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>
      <c r="A35" s="28">
        <v>26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>
      <c r="A36" s="28">
        <v>27</v>
      </c>
      <c r="B36" s="51" t="s">
        <v>12</v>
      </c>
      <c r="C36" s="47"/>
      <c r="D36" s="47"/>
      <c r="E36" s="47"/>
      <c r="F36" s="48"/>
      <c r="G36" s="36"/>
      <c r="H36" s="36"/>
      <c r="I36" s="43"/>
      <c r="J36" s="43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>
      <c r="A37" s="28">
        <v>28</v>
      </c>
      <c r="B37" s="51" t="s">
        <v>12</v>
      </c>
      <c r="C37" s="34"/>
      <c r="D37" s="34"/>
      <c r="E37" s="34"/>
      <c r="F37" s="35"/>
      <c r="G37" s="36"/>
      <c r="H37" s="36"/>
      <c r="I37" s="37"/>
      <c r="J37" s="37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>
      <c r="A38" s="28">
        <v>29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>
      <c r="A39" s="28">
        <v>30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>
      <c r="A40" s="28">
        <v>31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>
      <c r="A41" s="28">
        <v>32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>
      <c r="A42" s="28">
        <v>33</v>
      </c>
      <c r="B42" s="51" t="s">
        <v>12</v>
      </c>
      <c r="C42" s="34"/>
      <c r="D42" s="34"/>
      <c r="E42" s="34"/>
      <c r="F42" s="35"/>
      <c r="G42" s="42"/>
      <c r="H42" s="42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>
      <c r="A43" s="28">
        <v>34</v>
      </c>
      <c r="B43" s="51" t="s">
        <v>12</v>
      </c>
      <c r="C43" s="34"/>
      <c r="D43" s="34"/>
      <c r="E43" s="34"/>
      <c r="F43" s="35"/>
      <c r="G43" s="36"/>
      <c r="H43" s="36"/>
      <c r="I43" s="37"/>
      <c r="J43" s="37"/>
      <c r="K43" s="38"/>
      <c r="L43" s="39"/>
      <c r="M43" s="40"/>
      <c r="N43" s="31" t="str">
        <f t="shared" ref="N43:N59" si="3">IF(M43="","",M43/$E$9)</f>
        <v/>
      </c>
      <c r="O43" s="31" t="str">
        <f t="shared" ref="O43:O59" si="4">IF(M43="","",M43/$K$9)</f>
        <v/>
      </c>
      <c r="P43" s="41" t="str">
        <f t="shared" ref="P43:P59" si="5">IF(M43="","",IF($K$9=M43,$L$9,IF(M43&gt;=$H$9,"призер","участник")))</f>
        <v/>
      </c>
      <c r="Q43" s="37"/>
      <c r="R43" s="43"/>
    </row>
    <row r="44" spans="1:18">
      <c r="A44" s="28">
        <v>35</v>
      </c>
      <c r="B44" s="51" t="s">
        <v>12</v>
      </c>
      <c r="C44" s="34"/>
      <c r="D44" s="34"/>
      <c r="E44" s="34"/>
      <c r="F44" s="35"/>
      <c r="G44" s="42"/>
      <c r="H44" s="42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>
      <c r="A45" s="28">
        <v>36</v>
      </c>
      <c r="B45" s="51" t="s">
        <v>12</v>
      </c>
      <c r="C45" s="34"/>
      <c r="D45" s="34"/>
      <c r="E45" s="34"/>
      <c r="F45" s="35"/>
      <c r="G45" s="36"/>
      <c r="H45" s="36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>
      <c r="A46" s="28">
        <v>37</v>
      </c>
      <c r="B46" s="51" t="s">
        <v>12</v>
      </c>
      <c r="C46" s="34"/>
      <c r="D46" s="34"/>
      <c r="E46" s="34"/>
      <c r="F46" s="35"/>
      <c r="G46" s="42"/>
      <c r="H46" s="42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>
      <c r="A47" s="28">
        <v>38</v>
      </c>
      <c r="B47" s="51" t="s">
        <v>12</v>
      </c>
      <c r="C47" s="34"/>
      <c r="D47" s="34"/>
      <c r="E47" s="34"/>
      <c r="F47" s="35"/>
      <c r="G47" s="36"/>
      <c r="H47" s="36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>
      <c r="A48" s="28">
        <v>39</v>
      </c>
      <c r="B48" s="51" t="s">
        <v>12</v>
      </c>
      <c r="C48" s="34"/>
      <c r="D48" s="34"/>
      <c r="E48" s="34"/>
      <c r="F48" s="35"/>
      <c r="G48" s="42"/>
      <c r="H48" s="42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>
      <c r="A49" s="28">
        <v>40</v>
      </c>
      <c r="B49" s="51" t="s">
        <v>12</v>
      </c>
      <c r="C49" s="34"/>
      <c r="D49" s="34"/>
      <c r="E49" s="34"/>
      <c r="F49" s="35"/>
      <c r="G49" s="36"/>
      <c r="H49" s="36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>
      <c r="A50" s="28">
        <v>41</v>
      </c>
      <c r="B50" s="51" t="s">
        <v>12</v>
      </c>
      <c r="C50" s="34"/>
      <c r="D50" s="34"/>
      <c r="E50" s="34"/>
      <c r="F50" s="35"/>
      <c r="G50" s="42"/>
      <c r="H50" s="42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>
      <c r="A51" s="28">
        <v>42</v>
      </c>
      <c r="B51" s="51" t="s">
        <v>12</v>
      </c>
      <c r="C51" s="34"/>
      <c r="D51" s="34"/>
      <c r="E51" s="34"/>
      <c r="F51" s="35"/>
      <c r="G51" s="36"/>
      <c r="H51" s="36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>
      <c r="A52" s="28">
        <v>43</v>
      </c>
      <c r="B52" s="51" t="s">
        <v>12</v>
      </c>
      <c r="C52" s="34"/>
      <c r="D52" s="34"/>
      <c r="E52" s="34"/>
      <c r="F52" s="35"/>
      <c r="G52" s="42"/>
      <c r="H52" s="42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>
      <c r="A53" s="28">
        <v>44</v>
      </c>
      <c r="B53" s="51" t="s">
        <v>12</v>
      </c>
      <c r="C53" s="34"/>
      <c r="D53" s="34"/>
      <c r="E53" s="34"/>
      <c r="F53" s="35"/>
      <c r="G53" s="36"/>
      <c r="H53" s="36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>
      <c r="A54" s="28">
        <v>45</v>
      </c>
      <c r="B54" s="51" t="s">
        <v>12</v>
      </c>
      <c r="C54" s="34"/>
      <c r="D54" s="34"/>
      <c r="E54" s="34"/>
      <c r="F54" s="35"/>
      <c r="G54" s="42"/>
      <c r="H54" s="42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>
      <c r="A55" s="28">
        <v>46</v>
      </c>
      <c r="B55" s="51" t="s">
        <v>12</v>
      </c>
      <c r="C55" s="34"/>
      <c r="D55" s="34"/>
      <c r="E55" s="34"/>
      <c r="F55" s="35"/>
      <c r="G55" s="36"/>
      <c r="H55" s="36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>
      <c r="A56" s="28">
        <v>47</v>
      </c>
      <c r="B56" s="51" t="s">
        <v>12</v>
      </c>
      <c r="C56" s="34"/>
      <c r="D56" s="34"/>
      <c r="E56" s="34"/>
      <c r="F56" s="35"/>
      <c r="G56" s="42"/>
      <c r="H56" s="42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>
      <c r="A57" s="28">
        <v>48</v>
      </c>
      <c r="B57" s="51" t="s">
        <v>12</v>
      </c>
      <c r="C57" s="34"/>
      <c r="D57" s="34"/>
      <c r="E57" s="34"/>
      <c r="F57" s="35"/>
      <c r="G57" s="36"/>
      <c r="H57" s="36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>
      <c r="A58" s="28">
        <v>49</v>
      </c>
      <c r="B58" s="51" t="s">
        <v>12</v>
      </c>
      <c r="C58" s="34"/>
      <c r="D58" s="34"/>
      <c r="E58" s="34"/>
      <c r="F58" s="35"/>
      <c r="G58" s="42"/>
      <c r="H58" s="42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>
      <c r="A59" s="28">
        <v>50</v>
      </c>
      <c r="B59" s="51" t="s">
        <v>12</v>
      </c>
      <c r="C59" s="34"/>
      <c r="D59" s="34"/>
      <c r="E59" s="34"/>
      <c r="F59" s="35"/>
      <c r="G59" s="36"/>
      <c r="H59" s="36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1" spans="1:18">
      <c r="B61" s="33" t="s">
        <v>23</v>
      </c>
    </row>
  </sheetData>
  <protectedRanges>
    <protectedRange sqref="N11:N59" name="Диапазон1_3_1"/>
    <protectedRange sqref="O11:O59" name="Диапазон1_1_1_1"/>
    <protectedRange sqref="P11:P59" name="Диапазон1_2_1_1_1"/>
  </protectedRanges>
  <autoFilter ref="A10:R10">
    <sortState ref="A11:R59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tabSelected="1" topLeftCell="A5" zoomScaleNormal="100" workbookViewId="0">
      <selection activeCell="E18" sqref="E18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7.85546875" style="10" customWidth="1"/>
    <col min="12" max="12" width="20.425781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9" style="10" customWidth="1"/>
    <col min="19" max="16384" width="9.140625" style="10"/>
  </cols>
  <sheetData>
    <row r="1" spans="1:2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32.25" customHeight="1">
      <c r="B2" s="11"/>
      <c r="C2" s="77" t="s">
        <v>177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 t="s">
        <v>32</v>
      </c>
      <c r="R2" s="13">
        <f>COUNTA(M11:M58)</f>
        <v>8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COUNTIF(P11:P58,"победитель")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COUNTIF(P11:P58,"призер")</f>
        <v>2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COUNTIF(P11:P58,"участник")</f>
        <v>5</v>
      </c>
    </row>
    <row r="7" spans="1:21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45940</v>
      </c>
      <c r="F8" s="17"/>
      <c r="Q8" s="22" t="s">
        <v>31</v>
      </c>
      <c r="R8" s="21">
        <f>(R4+R5)/R2</f>
        <v>0.375</v>
      </c>
    </row>
    <row r="9" spans="1:21">
      <c r="C9" s="78" t="s">
        <v>24</v>
      </c>
      <c r="D9" s="78"/>
      <c r="E9" s="14">
        <v>71</v>
      </c>
      <c r="G9" s="18" t="s">
        <v>43</v>
      </c>
      <c r="H9" s="57">
        <f>E9/2</f>
        <v>35.5</v>
      </c>
      <c r="J9" s="23" t="s">
        <v>13</v>
      </c>
      <c r="K9" s="24">
        <f>MAX(M11:M58)</f>
        <v>54.5</v>
      </c>
      <c r="L9" s="25" t="str">
        <f>IF(K9*100/E9&gt;=50,"победитель","участник")</f>
        <v>победитель</v>
      </c>
      <c r="P9" s="26">
        <f>R8-45%</f>
        <v>-7.5000000000000011E-2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9</v>
      </c>
      <c r="B11" s="51" t="s">
        <v>12</v>
      </c>
      <c r="C11" s="34" t="s">
        <v>303</v>
      </c>
      <c r="D11" s="34" t="s">
        <v>304</v>
      </c>
      <c r="E11" s="34" t="s">
        <v>312</v>
      </c>
      <c r="F11" s="35"/>
      <c r="G11" s="36"/>
      <c r="H11" s="36"/>
      <c r="I11" s="38"/>
      <c r="J11" s="37" t="s">
        <v>44</v>
      </c>
      <c r="K11" s="38">
        <v>11</v>
      </c>
      <c r="L11" s="70" t="s">
        <v>184</v>
      </c>
      <c r="M11" s="40">
        <v>54.5</v>
      </c>
      <c r="N11" s="31">
        <f t="shared" ref="N11:N58" si="0">IF(M11="","",M11/$E$9)</f>
        <v>0.76760563380281688</v>
      </c>
      <c r="O11" s="31">
        <f t="shared" ref="O11:O58" si="1">IF(M11="","",M11/$K$9)</f>
        <v>1</v>
      </c>
      <c r="P11" s="41" t="str">
        <f t="shared" ref="P11:P58" si="2">IF(M11="","",IF($K$9=M11,$L$9,IF(M11&gt;=$H$9,"призер","участник")))</f>
        <v>победитель</v>
      </c>
      <c r="Q11" s="37" t="s">
        <v>45</v>
      </c>
      <c r="R11" s="43" t="s">
        <v>44</v>
      </c>
    </row>
    <row r="12" spans="1:21" s="32" customFormat="1" ht="12.95" customHeight="1">
      <c r="A12" s="28">
        <v>2</v>
      </c>
      <c r="B12" s="51" t="s">
        <v>12</v>
      </c>
      <c r="C12" s="34" t="s">
        <v>305</v>
      </c>
      <c r="D12" s="34" t="s">
        <v>308</v>
      </c>
      <c r="E12" s="34" t="s">
        <v>313</v>
      </c>
      <c r="F12" s="35"/>
      <c r="G12" s="36"/>
      <c r="H12" s="36"/>
      <c r="I12" s="38"/>
      <c r="J12" s="37" t="s">
        <v>44</v>
      </c>
      <c r="K12" s="38">
        <v>11</v>
      </c>
      <c r="L12" s="64" t="s">
        <v>179</v>
      </c>
      <c r="M12" s="40">
        <v>47.5</v>
      </c>
      <c r="N12" s="31">
        <f t="shared" si="0"/>
        <v>0.66901408450704225</v>
      </c>
      <c r="O12" s="31">
        <f t="shared" si="1"/>
        <v>0.87155963302752293</v>
      </c>
      <c r="P12" s="41" t="str">
        <f t="shared" si="2"/>
        <v>призер</v>
      </c>
      <c r="Q12" s="37" t="s">
        <v>45</v>
      </c>
      <c r="R12" s="43" t="s">
        <v>44</v>
      </c>
    </row>
    <row r="13" spans="1:21" ht="30">
      <c r="A13" s="28">
        <v>5</v>
      </c>
      <c r="B13" s="51" t="s">
        <v>12</v>
      </c>
      <c r="C13" s="34" t="s">
        <v>304</v>
      </c>
      <c r="D13" s="34" t="s">
        <v>303</v>
      </c>
      <c r="E13" s="34" t="s">
        <v>314</v>
      </c>
      <c r="F13" s="35"/>
      <c r="G13" s="36"/>
      <c r="H13" s="36"/>
      <c r="I13" s="38"/>
      <c r="J13" s="37" t="s">
        <v>44</v>
      </c>
      <c r="K13" s="38">
        <v>11</v>
      </c>
      <c r="L13" s="64" t="s">
        <v>181</v>
      </c>
      <c r="M13" s="40">
        <v>41.8</v>
      </c>
      <c r="N13" s="31">
        <f t="shared" si="0"/>
        <v>0.58873239436619718</v>
      </c>
      <c r="O13" s="31">
        <f t="shared" si="1"/>
        <v>0.76697247706422012</v>
      </c>
      <c r="P13" s="41" t="str">
        <f t="shared" si="2"/>
        <v>призер</v>
      </c>
      <c r="Q13" s="37" t="s">
        <v>45</v>
      </c>
      <c r="R13" s="43" t="s">
        <v>44</v>
      </c>
    </row>
    <row r="14" spans="1:21" ht="30">
      <c r="A14" s="28">
        <v>4</v>
      </c>
      <c r="B14" s="51" t="s">
        <v>12</v>
      </c>
      <c r="C14" s="34" t="s">
        <v>305</v>
      </c>
      <c r="D14" s="34" t="s">
        <v>304</v>
      </c>
      <c r="E14" s="34" t="s">
        <v>315</v>
      </c>
      <c r="F14" s="35"/>
      <c r="G14" s="36"/>
      <c r="H14" s="36"/>
      <c r="I14" s="38"/>
      <c r="J14" s="37" t="s">
        <v>44</v>
      </c>
      <c r="K14" s="38">
        <v>11</v>
      </c>
      <c r="L14" s="64" t="s">
        <v>180</v>
      </c>
      <c r="M14" s="40">
        <v>34.799999999999997</v>
      </c>
      <c r="N14" s="31">
        <f t="shared" si="0"/>
        <v>0.49014084507042249</v>
      </c>
      <c r="O14" s="31">
        <f t="shared" si="1"/>
        <v>0.63853211009174304</v>
      </c>
      <c r="P14" s="41" t="str">
        <f t="shared" si="2"/>
        <v>участник</v>
      </c>
      <c r="Q14" s="37" t="s">
        <v>45</v>
      </c>
      <c r="R14" s="43" t="s">
        <v>44</v>
      </c>
    </row>
    <row r="15" spans="1:21" ht="28.5">
      <c r="A15" s="28">
        <v>8</v>
      </c>
      <c r="B15" s="51" t="s">
        <v>12</v>
      </c>
      <c r="C15" s="34" t="s">
        <v>303</v>
      </c>
      <c r="D15" s="34" t="s">
        <v>309</v>
      </c>
      <c r="E15" s="34" t="s">
        <v>305</v>
      </c>
      <c r="F15" s="35"/>
      <c r="G15" s="36"/>
      <c r="H15" s="36"/>
      <c r="I15" s="38"/>
      <c r="J15" s="37" t="s">
        <v>44</v>
      </c>
      <c r="K15" s="38">
        <v>11</v>
      </c>
      <c r="L15" s="63" t="s">
        <v>183</v>
      </c>
      <c r="M15" s="40">
        <v>32.299999999999997</v>
      </c>
      <c r="N15" s="31">
        <f t="shared" si="0"/>
        <v>0.45492957746478868</v>
      </c>
      <c r="O15" s="31">
        <f t="shared" si="1"/>
        <v>0.59266055045871557</v>
      </c>
      <c r="P15" s="41" t="str">
        <f t="shared" si="2"/>
        <v>участник</v>
      </c>
      <c r="Q15" s="37" t="s">
        <v>45</v>
      </c>
      <c r="R15" s="43" t="s">
        <v>44</v>
      </c>
    </row>
    <row r="16" spans="1:21" ht="28.5">
      <c r="A16" s="28">
        <v>10</v>
      </c>
      <c r="B16" s="51" t="s">
        <v>12</v>
      </c>
      <c r="C16" s="34" t="s">
        <v>306</v>
      </c>
      <c r="D16" s="34" t="s">
        <v>310</v>
      </c>
      <c r="E16" s="34" t="s">
        <v>310</v>
      </c>
      <c r="F16" s="35"/>
      <c r="G16" s="36"/>
      <c r="H16" s="36"/>
      <c r="I16" s="38"/>
      <c r="J16" s="37" t="s">
        <v>44</v>
      </c>
      <c r="K16" s="38">
        <v>11</v>
      </c>
      <c r="L16" s="63" t="s">
        <v>185</v>
      </c>
      <c r="M16" s="40">
        <v>28.9</v>
      </c>
      <c r="N16" s="31">
        <f t="shared" si="0"/>
        <v>0.40704225352112672</v>
      </c>
      <c r="O16" s="31">
        <f t="shared" si="1"/>
        <v>0.53027522935779814</v>
      </c>
      <c r="P16" s="41" t="str">
        <f t="shared" si="2"/>
        <v>участник</v>
      </c>
      <c r="Q16" s="37" t="s">
        <v>45</v>
      </c>
      <c r="R16" s="43" t="s">
        <v>44</v>
      </c>
    </row>
    <row r="17" spans="1:18" ht="28.5">
      <c r="A17" s="28">
        <v>7</v>
      </c>
      <c r="B17" s="51" t="s">
        <v>12</v>
      </c>
      <c r="C17" s="34" t="s">
        <v>307</v>
      </c>
      <c r="D17" s="34" t="s">
        <v>311</v>
      </c>
      <c r="E17" s="34" t="s">
        <v>316</v>
      </c>
      <c r="F17" s="35"/>
      <c r="G17" s="36"/>
      <c r="H17" s="36"/>
      <c r="I17" s="38"/>
      <c r="J17" s="37" t="s">
        <v>44</v>
      </c>
      <c r="K17" s="38">
        <v>11</v>
      </c>
      <c r="L17" s="63" t="s">
        <v>182</v>
      </c>
      <c r="M17" s="40">
        <v>16</v>
      </c>
      <c r="N17" s="31">
        <f t="shared" si="0"/>
        <v>0.22535211267605634</v>
      </c>
      <c r="O17" s="31">
        <f t="shared" si="1"/>
        <v>0.29357798165137616</v>
      </c>
      <c r="P17" s="41" t="str">
        <f t="shared" si="2"/>
        <v>участник</v>
      </c>
      <c r="Q17" s="37" t="s">
        <v>45</v>
      </c>
      <c r="R17" s="43" t="s">
        <v>44</v>
      </c>
    </row>
    <row r="18" spans="1:18" ht="30">
      <c r="A18" s="28">
        <v>1</v>
      </c>
      <c r="B18" s="51" t="s">
        <v>12</v>
      </c>
      <c r="C18" s="34" t="s">
        <v>308</v>
      </c>
      <c r="D18" s="34" t="s">
        <v>311</v>
      </c>
      <c r="E18" s="34" t="s">
        <v>308</v>
      </c>
      <c r="F18" s="35"/>
      <c r="G18" s="36"/>
      <c r="H18" s="36"/>
      <c r="I18" s="38"/>
      <c r="J18" s="37" t="s">
        <v>44</v>
      </c>
      <c r="K18" s="38">
        <v>11</v>
      </c>
      <c r="L18" s="73" t="s">
        <v>178</v>
      </c>
      <c r="M18" s="40">
        <v>15.8</v>
      </c>
      <c r="N18" s="31">
        <f t="shared" si="0"/>
        <v>0.22253521126760564</v>
      </c>
      <c r="O18" s="31">
        <f t="shared" si="1"/>
        <v>0.28990825688073396</v>
      </c>
      <c r="P18" s="41" t="str">
        <f t="shared" si="2"/>
        <v>участник</v>
      </c>
      <c r="Q18" s="37" t="s">
        <v>45</v>
      </c>
      <c r="R18" s="43" t="s">
        <v>44</v>
      </c>
    </row>
    <row r="19" spans="1:18">
      <c r="A19" s="28">
        <v>11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>
      <c r="A20" s="28">
        <v>12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>
      <c r="A21" s="28">
        <v>13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>
      <c r="A22" s="28">
        <v>14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>
      <c r="A23" s="28">
        <v>15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>
      <c r="A24" s="28">
        <v>16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>
      <c r="A25" s="28">
        <v>17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>
      <c r="A26" s="28">
        <v>18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>
      <c r="A27" s="28">
        <v>19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>
      <c r="A28" s="28">
        <v>20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>
      <c r="A29" s="28">
        <v>21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>
      <c r="A30" s="28">
        <v>22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>
      <c r="A31" s="28">
        <v>23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>
      <c r="A32" s="28">
        <v>24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>
      <c r="A33" s="28">
        <v>25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>
      <c r="A34" s="28">
        <v>26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>
      <c r="A35" s="28">
        <v>27</v>
      </c>
      <c r="B35" s="51" t="s">
        <v>12</v>
      </c>
      <c r="C35" s="47"/>
      <c r="D35" s="47"/>
      <c r="E35" s="47"/>
      <c r="F35" s="48"/>
      <c r="G35" s="36"/>
      <c r="H35" s="36"/>
      <c r="I35" s="43"/>
      <c r="J35" s="43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>
      <c r="A36" s="28">
        <v>28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>
      <c r="A37" s="28">
        <v>29</v>
      </c>
      <c r="B37" s="51" t="s">
        <v>12</v>
      </c>
      <c r="C37" s="34"/>
      <c r="D37" s="34"/>
      <c r="E37" s="34"/>
      <c r="F37" s="35"/>
      <c r="G37" s="36"/>
      <c r="H37" s="36"/>
      <c r="I37" s="37"/>
      <c r="J37" s="37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>
      <c r="A38" s="28">
        <v>30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>
      <c r="A39" s="28">
        <v>31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>
      <c r="A40" s="28">
        <v>32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>
      <c r="A41" s="28">
        <v>33</v>
      </c>
      <c r="B41" s="51" t="s">
        <v>12</v>
      </c>
      <c r="C41" s="34"/>
      <c r="D41" s="34"/>
      <c r="E41" s="34"/>
      <c r="F41" s="35"/>
      <c r="G41" s="42"/>
      <c r="H41" s="42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>
      <c r="A42" s="28">
        <v>34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>
      <c r="A43" s="28">
        <v>35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>
      <c r="A44" s="28">
        <v>36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>
      <c r="A45" s="28">
        <v>37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>
      <c r="A46" s="28">
        <v>38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>
      <c r="A47" s="28">
        <v>39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>
      <c r="A48" s="28">
        <v>40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>
      <c r="A49" s="28">
        <v>41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>
      <c r="A50" s="28">
        <v>42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>
      <c r="A51" s="28">
        <v>43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>
      <c r="A52" s="28">
        <v>44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>
      <c r="A53" s="28">
        <v>45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>
      <c r="A54" s="28">
        <v>46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>
      <c r="A55" s="28">
        <v>47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>
      <c r="A56" s="28">
        <v>48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>
      <c r="A57" s="28">
        <v>49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>
      <c r="A58" s="28">
        <v>50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60" spans="1:18">
      <c r="B60" s="33" t="s">
        <v>23</v>
      </c>
    </row>
  </sheetData>
  <protectedRanges>
    <protectedRange sqref="N11:N58" name="Диапазон1_3_1"/>
    <protectedRange sqref="O11:O58" name="Диапазон1_1_1_1"/>
    <protectedRange sqref="P11:P58" name="Диапазон1_2_1_1_1"/>
  </protectedRanges>
  <autoFilter ref="A10:R10">
    <sortState ref="A11:R58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2025-10-21T18:04:51Z</dcterms:modified>
</cp:coreProperties>
</file>